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<sst xmlns="http://schemas.openxmlformats.org/spreadsheetml/2006/main" count="180" uniqueCount="153">
  <si>
    <t>Profit and Loss</t>
  </si>
  <si>
    <t>Aspen Forest Management</t>
  </si>
  <si>
    <t>May 1, 2024-April 30, 2025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</si>
  <si>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</si>
  <si>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</si>
  <si>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</si>
  <si>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</si>
  <si>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</si>
  <si>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</si>
  <si>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</si>
  <si>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</si>
  <si>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</si>
  <si>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</si>
  <si>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</si>
  <si>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</si>
  <si>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Total</t>
  </si>
  <si>
    <t>Income</t>
  </si>
  <si>
    <t/>
  </si>
  <si>
    <t>0 New Rental Income</t>
  </si>
  <si>
    <t>Fee, Washer Dryer Rental</t>
  </si>
  <si>
    <t>Pet Rent</t>
  </si>
  <si>
    <t>Rent Income</t>
  </si>
  <si>
    <t>Total  for 0 New Rental Income</t>
  </si>
  <si>
    <t>0 Other Income</t>
  </si>
  <si>
    <t>Fee, Application</t>
  </si>
  <si>
    <t>Fee, Convienence</t>
  </si>
  <si>
    <t>Fee, Copies/Faxes/Visitor Tag/Keys</t>
  </si>
  <si>
    <t>Fee, Filing for Eviction</t>
  </si>
  <si>
    <t>Fee, Late</t>
  </si>
  <si>
    <t>Fee, NSF</t>
  </si>
  <si>
    <t>Fee, Other</t>
  </si>
  <si>
    <t>Fee, Termination/ Subletting</t>
  </si>
  <si>
    <t>Fee, Writ of Possesion</t>
  </si>
  <si>
    <t>Fee, Yard Maintenance</t>
  </si>
  <si>
    <t>Move-In Admin Fee</t>
  </si>
  <si>
    <t>Move-Out Exiting Admin Fee</t>
  </si>
  <si>
    <t>Pet Fee - one time to establish pet</t>
  </si>
  <si>
    <t>Post Collections</t>
  </si>
  <si>
    <t>Tenant Repairs</t>
  </si>
  <si>
    <t>Total  for 0 Other Income</t>
  </si>
  <si>
    <t>0 Utility Income</t>
  </si>
  <si>
    <t>Fee, NHCRWA</t>
  </si>
  <si>
    <t>Fee, Sewer</t>
  </si>
  <si>
    <t>Fee, Trash</t>
  </si>
  <si>
    <t>Fee, Water</t>
  </si>
  <si>
    <t>Total  for 0 Utility Income</t>
  </si>
  <si>
    <t>Total  Income</t>
  </si>
  <si>
    <t>Expense</t>
  </si>
  <si>
    <t>0 Tenant Expenses</t>
  </si>
  <si>
    <t>Current Tenant Discount</t>
  </si>
  <si>
    <t>Move-In Special</t>
  </si>
  <si>
    <t>Referral Discount</t>
  </si>
  <si>
    <t>Total  for 0 Tenant Expenses</t>
  </si>
  <si>
    <t>TOTAL INCOME</t>
  </si>
  <si>
    <t>Expenses</t>
  </si>
  <si>
    <t>0 ADVERTISING AND MARKETING</t>
  </si>
  <si>
    <t>Apts.com / 40007</t>
  </si>
  <si>
    <t>Google Ads / 40002</t>
  </si>
  <si>
    <t>Other Advertising Expense / 40006</t>
  </si>
  <si>
    <t>Total for 0 ADVERTISING AND MARKETING</t>
  </si>
  <si>
    <t>0 CAPITAL EXPENSES</t>
  </si>
  <si>
    <t>Appliances / 80010</t>
  </si>
  <si>
    <t>Concrete / 80011</t>
  </si>
  <si>
    <t>Electrical / 80012</t>
  </si>
  <si>
    <t>HVAC / 80013</t>
  </si>
  <si>
    <t>Interior Framing Updates / 80014</t>
  </si>
  <si>
    <t>Landscape / 80015</t>
  </si>
  <si>
    <t>New Flooring / 80016</t>
  </si>
  <si>
    <t>Other Capital Expenses / 80017</t>
  </si>
  <si>
    <t>Paint / 80018</t>
  </si>
  <si>
    <t>Plumbing / 80019</t>
  </si>
  <si>
    <t>Powerwashing / 80020</t>
  </si>
  <si>
    <t>Tools / 80005</t>
  </si>
  <si>
    <t>Total for 0 CAPITAL EXPENSES</t>
  </si>
  <si>
    <t>0 INSURANCE &amp; LEGAL</t>
  </si>
  <si>
    <t>Insurance / 70000</t>
  </si>
  <si>
    <t>Legal &amp; Professional Services / 70003</t>
  </si>
  <si>
    <t>Worker's Comp / 80009</t>
  </si>
  <si>
    <t>Total for 0 INSURANCE &amp; LEGAL</t>
  </si>
  <si>
    <t>0 MAKE READY EXPENSES</t>
  </si>
  <si>
    <t>Carpentry &amp; Drywall Repair / 80021</t>
  </si>
  <si>
    <t>Cleaning / 80022</t>
  </si>
  <si>
    <t>Electrical / 80023</t>
  </si>
  <si>
    <t>Materials &amp; Supplies / 80024</t>
  </si>
  <si>
    <t>Other MR Expenses</t>
  </si>
  <si>
    <t>Paint - Labor / 80026</t>
  </si>
  <si>
    <t>Paint - Materials &amp; Supplies / 80027</t>
  </si>
  <si>
    <t>Resurfacing / 80028</t>
  </si>
  <si>
    <t>Total for 0 MAKE READY EXPENSES</t>
  </si>
  <si>
    <t>0 OFFICE EXPENSES</t>
  </si>
  <si>
    <t>Carter Rd Rent Expense / 50002</t>
  </si>
  <si>
    <t>Car &amp; Truck / 50006</t>
  </si>
  <si>
    <t>Food / 60001</t>
  </si>
  <si>
    <t>Incentives, Education &amp; Uniforms / 60002</t>
  </si>
  <si>
    <t>Internet, Email, &amp; Website / 60011</t>
  </si>
  <si>
    <t>Office Admin &amp; Supplies / 50005</t>
  </si>
  <si>
    <t>Office Equipment (Computers, Copiers, etc) / 50007</t>
  </si>
  <si>
    <t>Office Software/App subscription Expense / 50055</t>
  </si>
  <si>
    <t>Phones / 60012</t>
  </si>
  <si>
    <t>Total for 0 OFFICE EXPENSES</t>
  </si>
  <si>
    <t>0 OTHER GENERAL ADMINISTRATIVE</t>
  </si>
  <si>
    <t>Bank Service Fees / 50004 or 50008</t>
  </si>
  <si>
    <t>Eviction Costs / 50003</t>
  </si>
  <si>
    <t>Mgmt Fees / 64000</t>
  </si>
  <si>
    <t>Misc Expenses</t>
  </si>
  <si>
    <t>Total for 0 OTHER GENERAL ADMINISTRATIVE</t>
  </si>
  <si>
    <t>0 Payroll</t>
  </si>
  <si>
    <t>1099 Employees / 60018</t>
  </si>
  <si>
    <t>Payroll Employees / 60004</t>
  </si>
  <si>
    <t>Payroll Processing Fees / 60019</t>
  </si>
  <si>
    <t>Payroll Taxes / 60017</t>
  </si>
  <si>
    <t>Total for 0 Payroll</t>
  </si>
  <si>
    <t>0 SERVICE CONTRACTS</t>
  </si>
  <si>
    <t>Landscape Maintenence / 60020</t>
  </si>
  <si>
    <t>Pest Control / 60021</t>
  </si>
  <si>
    <t>Recycling Disposal / 60022</t>
  </si>
  <si>
    <t>Trash Disposal / 60013</t>
  </si>
  <si>
    <t>Trash Valet Service / 60023</t>
  </si>
  <si>
    <t>Total for 0 SERVICE CONTRACTS</t>
  </si>
  <si>
    <t>0 TAXES</t>
  </si>
  <si>
    <t>Taxes &amp; Licenses / 60008</t>
  </si>
  <si>
    <t>Taxes, Property / 60009</t>
  </si>
  <si>
    <t>Taxes, Property REFUNDS / 60018</t>
  </si>
  <si>
    <t>Total for 0 TAXES</t>
  </si>
  <si>
    <t>0 UTILITIES</t>
  </si>
  <si>
    <t>Electricity / 60010</t>
  </si>
  <si>
    <t>Septic System / 60024</t>
  </si>
  <si>
    <t>Water - Bldgs / 60014</t>
  </si>
  <si>
    <t>Water - Irrigation / 60025</t>
  </si>
  <si>
    <t>Total for 0 UTILITIES</t>
  </si>
  <si>
    <t>Interest Expense / 80000</t>
  </si>
  <si>
    <t>Security / 60007</t>
  </si>
  <si>
    <t>Vendor Rewards &amp; Referrals / 60015</t>
  </si>
  <si>
    <t>Total Expenses</t>
  </si>
  <si>
    <t>Net Operating Income</t>
  </si>
  <si>
    <t>Other Income</t>
  </si>
  <si>
    <t>Interest Income / 40005</t>
  </si>
  <si>
    <t>Total for Other Income</t>
  </si>
  <si>
    <t>Net Other Income</t>
  </si>
  <si>
    <t>Net Income</t>
  </si>
  <si>
    <t>Aspen Forest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</si>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</sst>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0.00"/>
  </numFmts>
  <fonts count="10">
    <font>
      <sz val="12.0"/>
      <color theme="1"/>
      <name val="Calibri"/>
      <scheme val="minor"/>
    </font>
    <font>
      <b/>
      <sz val="14.0"/>
      <color theme="1"/>
      <name val="Arial"/>
    </font>
    <font>
      <sz val="8.0"/>
      <color theme="1"/>
      <name val="Calibri"/>
    </font>
    <font>
      <sz val="12.0"/>
      <color theme="1"/>
      <name val="Calibri"/>
    </font>
    <font>
      <b/>
      <sz val="8.0"/>
      <color theme="1"/>
      <name val="Arial"/>
    </font>
    <font>
      <b/>
      <sz val="9.0"/>
      <color theme="1"/>
      <name val="Arial"/>
    </font>
    <font>
      <sz val="8.0"/>
      <color theme="1"/>
      <name val="Arial"/>
    </font>
    <font>
      <b/>
      <sz val="13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0" fillId="0" fontId="4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0" fillId="2" fontId="4" numFmtId="0" xfId="0" applyAlignment="1" applyFill="1" applyFont="1">
      <alignment readingOrder="0" vertical="bottom"/>
    </xf>
    <xf borderId="0" fillId="2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left" shrinkToFit="0" wrapText="1"/>
    </xf>
    <xf borderId="0" fillId="0" fontId="6" numFmtId="164" xfId="0" applyAlignment="1" applyFont="1" applyNumberFormat="1">
      <alignment shrinkToFit="0" wrapText="1"/>
    </xf>
    <xf borderId="1" fillId="0" fontId="6" numFmtId="164" xfId="0" applyAlignment="1" applyBorder="1" applyFont="1" applyNumberFormat="1">
      <alignment shrinkToFit="0" wrapText="1"/>
    </xf>
    <xf borderId="2" fillId="0" fontId="4" numFmtId="164" xfId="0" applyAlignment="1" applyBorder="1" applyFont="1" applyNumberFormat="1">
      <alignment shrinkToFit="0" wrapText="1"/>
    </xf>
    <xf borderId="0" fillId="2" fontId="4" numFmtId="0" xfId="0" applyAlignment="1" applyFont="1">
      <alignment horizontal="left" readingOrder="0" shrinkToFit="0" wrapText="1"/>
    </xf>
    <xf borderId="2" fillId="2" fontId="4" numFmtId="164" xfId="0" applyAlignment="1" applyBorder="1" applyFont="1" applyNumberFormat="1">
      <alignment shrinkToFit="0" wrapText="1"/>
    </xf>
    <xf borderId="3" fillId="2" fontId="4" numFmtId="164" xfId="0" applyAlignment="1" applyBorder="1" applyFont="1" applyNumberFormat="1">
      <alignment shrinkToFit="0" wrapText="1"/>
    </xf>
    <xf borderId="0" fillId="3" fontId="4" numFmtId="0" xfId="0" applyAlignment="1" applyFill="1" applyFont="1">
      <alignment horizontal="left" shrinkToFit="0" wrapText="1"/>
    </xf>
    <xf borderId="2" fillId="3" fontId="4" numFmtId="164" xfId="0" applyAlignment="1" applyBorder="1" applyFont="1" applyNumberFormat="1">
      <alignment shrinkToFit="0" wrapText="1"/>
    </xf>
    <xf borderId="0" fillId="0" fontId="7" numFmtId="0" xfId="0" applyAlignment="1" applyFont="1">
      <alignment shrinkToFit="0" vertical="bottom" wrapText="1"/>
    </xf>
    <xf borderId="0" fillId="0" fontId="8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0" fontId="8" numFmtId="165" xfId="0" applyAlignment="1" applyFont="1" applyNumberFormat="1">
      <alignment horizontal="right" vertical="bottom"/>
    </xf>
    <xf borderId="0" fillId="0" fontId="8" numFmtId="165" xfId="0" applyAlignment="1" applyFont="1" applyNumberFormat="1">
      <alignment vertical="bottom"/>
    </xf>
    <xf borderId="0" fillId="0" fontId="9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 outlineLevelRow="2"/>
  <cols>
    <col customWidth="1" min="1" max="1" width="29.78"/>
    <col customWidth="1" min="2" max="14" width="11.56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15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15.75" customHeight="1">
      <c r="A5" s="4"/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</row>
    <row r="6" ht="15.75" customHeight="1">
      <c r="A6" s="6" t="s">
        <v>16</v>
      </c>
      <c r="B6" s="7" t="s">
        <v>17</v>
      </c>
      <c r="C6" s="7" t="s">
        <v>17</v>
      </c>
      <c r="D6" s="7" t="s">
        <v>17</v>
      </c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</row>
    <row r="7" ht="15.75" customHeight="1">
      <c r="A7" s="6" t="s">
        <v>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ht="15.75" customHeight="1">
      <c r="A8" s="6" t="s">
        <v>19</v>
      </c>
      <c r="B8" s="8">
        <v>1988.88</v>
      </c>
      <c r="C8" s="8">
        <v>1680.7</v>
      </c>
      <c r="D8" s="8">
        <v>1020.0</v>
      </c>
      <c r="E8" s="8">
        <v>1840.96</v>
      </c>
      <c r="F8" s="8">
        <v>1365.5</v>
      </c>
      <c r="G8" s="8">
        <v>1790.0</v>
      </c>
      <c r="H8" s="8">
        <v>1468.0</v>
      </c>
      <c r="I8" s="8">
        <v>1552.0</v>
      </c>
      <c r="J8" s="8">
        <v>1220.0</v>
      </c>
      <c r="K8" s="8">
        <v>1170.0</v>
      </c>
      <c r="L8" s="8">
        <v>1170.0</v>
      </c>
      <c r="M8" s="8">
        <v>1134.05</v>
      </c>
      <c r="N8" s="8">
        <f t="shared" ref="N8:N10" si="1">SUM(B8:M8)</f>
        <v>17400.09</v>
      </c>
    </row>
    <row r="9" ht="15.75" customHeight="1">
      <c r="A9" s="6" t="s">
        <v>20</v>
      </c>
      <c r="B9" s="8">
        <v>1646.12</v>
      </c>
      <c r="C9" s="8">
        <v>1625.16</v>
      </c>
      <c r="D9" s="8">
        <v>1230.0</v>
      </c>
      <c r="E9" s="8">
        <v>1410.0</v>
      </c>
      <c r="F9" s="8">
        <v>1234.0</v>
      </c>
      <c r="G9" s="8">
        <v>1482.0</v>
      </c>
      <c r="H9" s="8">
        <v>1608.0</v>
      </c>
      <c r="I9" s="8">
        <v>1145.07</v>
      </c>
      <c r="J9" s="8">
        <v>1584.93</v>
      </c>
      <c r="K9" s="8">
        <v>1185.0</v>
      </c>
      <c r="L9" s="8">
        <v>1410.0</v>
      </c>
      <c r="M9" s="8">
        <v>1380.0</v>
      </c>
      <c r="N9" s="8">
        <f t="shared" si="1"/>
        <v>16940.28</v>
      </c>
    </row>
    <row r="10" ht="15.75" customHeight="1">
      <c r="A10" s="6" t="s">
        <v>21</v>
      </c>
      <c r="B10" s="8">
        <v>219485.35</v>
      </c>
      <c r="C10" s="8">
        <v>190438.93</v>
      </c>
      <c r="D10" s="8">
        <v>181323.38</v>
      </c>
      <c r="E10" s="8">
        <v>230393.17</v>
      </c>
      <c r="F10" s="8">
        <v>157542.19</v>
      </c>
      <c r="G10" s="8">
        <v>203452.5</v>
      </c>
      <c r="H10" s="8">
        <v>204951.15</v>
      </c>
      <c r="I10" s="8">
        <v>193354.69</v>
      </c>
      <c r="J10" s="8">
        <v>205442.28</v>
      </c>
      <c r="K10" s="8">
        <v>180011.81</v>
      </c>
      <c r="L10" s="8">
        <v>198790.14</v>
      </c>
      <c r="M10" s="8">
        <v>189821.08</v>
      </c>
      <c r="N10" s="8">
        <f t="shared" si="1"/>
        <v>2355006.67</v>
      </c>
    </row>
    <row r="11" ht="15.75" customHeight="1">
      <c r="A11" s="6" t="s">
        <v>22</v>
      </c>
      <c r="B11" s="9">
        <f t="shared" ref="B11:N11" si="2">sum(B8:B10)</f>
        <v>223120.35</v>
      </c>
      <c r="C11" s="9">
        <f t="shared" si="2"/>
        <v>193744.79</v>
      </c>
      <c r="D11" s="9">
        <f t="shared" si="2"/>
        <v>183573.38</v>
      </c>
      <c r="E11" s="9">
        <f t="shared" si="2"/>
        <v>233644.13</v>
      </c>
      <c r="F11" s="9">
        <f t="shared" si="2"/>
        <v>160141.69</v>
      </c>
      <c r="G11" s="9">
        <f t="shared" si="2"/>
        <v>206724.5</v>
      </c>
      <c r="H11" s="9">
        <f t="shared" si="2"/>
        <v>208027.15</v>
      </c>
      <c r="I11" s="9">
        <f t="shared" si="2"/>
        <v>196051.76</v>
      </c>
      <c r="J11" s="9">
        <f t="shared" si="2"/>
        <v>208247.21</v>
      </c>
      <c r="K11" s="9">
        <f t="shared" si="2"/>
        <v>182366.81</v>
      </c>
      <c r="L11" s="9">
        <f t="shared" si="2"/>
        <v>201370.14</v>
      </c>
      <c r="M11" s="9">
        <f t="shared" si="2"/>
        <v>192335.13</v>
      </c>
      <c r="N11" s="9">
        <f t="shared" si="2"/>
        <v>2389347.04</v>
      </c>
    </row>
    <row r="12" ht="15.75" customHeight="1">
      <c r="A12" s="6" t="s">
        <v>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15.75" customHeight="1">
      <c r="A13" s="6" t="s">
        <v>24</v>
      </c>
      <c r="B13" s="8">
        <v>750.0</v>
      </c>
      <c r="C13" s="8">
        <v>300.0</v>
      </c>
      <c r="D13" s="8">
        <v>900.0</v>
      </c>
      <c r="E13" s="8">
        <v>1125.0</v>
      </c>
      <c r="F13" s="8">
        <v>1500.0</v>
      </c>
      <c r="G13" s="8">
        <v>825.0</v>
      </c>
      <c r="H13" s="8">
        <v>1500.0</v>
      </c>
      <c r="I13" s="8">
        <v>1350.0</v>
      </c>
      <c r="J13" s="8">
        <v>600.0</v>
      </c>
      <c r="K13" s="8">
        <v>375.0</v>
      </c>
      <c r="L13" s="8">
        <v>1275.0</v>
      </c>
      <c r="M13" s="8">
        <v>975.0</v>
      </c>
      <c r="N13" s="8">
        <f t="shared" ref="N13:N28" si="3">SUM(B13:M13)</f>
        <v>11475</v>
      </c>
    </row>
    <row r="14" ht="15.75" customHeight="1">
      <c r="A14" s="6" t="s">
        <v>25</v>
      </c>
      <c r="B14" s="8">
        <v>898.11</v>
      </c>
      <c r="C14" s="8">
        <v>787.19</v>
      </c>
      <c r="D14" s="8">
        <v>723.94</v>
      </c>
      <c r="E14" s="8">
        <v>825.63</v>
      </c>
      <c r="F14" s="8">
        <v>673.53</v>
      </c>
      <c r="G14" s="8">
        <v>742.66</v>
      </c>
      <c r="H14" s="8">
        <v>685.14</v>
      </c>
      <c r="I14" s="8">
        <v>755.46</v>
      </c>
      <c r="J14" s="8">
        <v>818.87</v>
      </c>
      <c r="K14" s="8">
        <v>854.18</v>
      </c>
      <c r="L14" s="8">
        <v>889.88</v>
      </c>
      <c r="M14" s="8">
        <v>1024.59</v>
      </c>
      <c r="N14" s="8">
        <f t="shared" si="3"/>
        <v>9679.18</v>
      </c>
    </row>
    <row r="15" ht="15.75" customHeight="1">
      <c r="A15" s="6" t="s">
        <v>26</v>
      </c>
      <c r="B15" s="7"/>
      <c r="C15" s="7"/>
      <c r="D15" s="7"/>
      <c r="E15" s="7"/>
      <c r="F15" s="7"/>
      <c r="G15" s="7"/>
      <c r="H15" s="7"/>
      <c r="I15" s="7"/>
      <c r="J15" s="8">
        <v>75.0</v>
      </c>
      <c r="K15" s="7"/>
      <c r="L15" s="7"/>
      <c r="M15" s="8">
        <v>25.0</v>
      </c>
      <c r="N15" s="8">
        <f t="shared" si="3"/>
        <v>100</v>
      </c>
    </row>
    <row r="16" ht="15.75" customHeight="1">
      <c r="A16" s="6" t="s">
        <v>27</v>
      </c>
      <c r="B16" s="7"/>
      <c r="C16" s="7"/>
      <c r="D16" s="7"/>
      <c r="E16" s="7"/>
      <c r="F16" s="7"/>
      <c r="G16" s="8">
        <v>200.0</v>
      </c>
      <c r="H16" s="8">
        <v>200.0</v>
      </c>
      <c r="I16" s="7"/>
      <c r="J16" s="7"/>
      <c r="K16" s="7"/>
      <c r="L16" s="7"/>
      <c r="M16" s="8">
        <v>200.0</v>
      </c>
      <c r="N16" s="8">
        <f t="shared" si="3"/>
        <v>600</v>
      </c>
    </row>
    <row r="17" ht="15.75" customHeight="1">
      <c r="A17" s="6" t="s">
        <v>28</v>
      </c>
      <c r="B17" s="8">
        <v>830.0</v>
      </c>
      <c r="C17" s="8">
        <v>1040.0</v>
      </c>
      <c r="D17" s="8">
        <v>850.0</v>
      </c>
      <c r="E17" s="8">
        <v>1880.0</v>
      </c>
      <c r="F17" s="8">
        <v>1165.0</v>
      </c>
      <c r="G17" s="8">
        <v>1845.0</v>
      </c>
      <c r="H17" s="8">
        <v>1130.0</v>
      </c>
      <c r="I17" s="8">
        <v>1445.0</v>
      </c>
      <c r="J17" s="8">
        <v>1695.0</v>
      </c>
      <c r="K17" s="8">
        <v>1475.0</v>
      </c>
      <c r="L17" s="8">
        <v>1775.0</v>
      </c>
      <c r="M17" s="8">
        <v>1170.0</v>
      </c>
      <c r="N17" s="8">
        <f t="shared" si="3"/>
        <v>16300</v>
      </c>
    </row>
    <row r="18" ht="15.75" customHeight="1">
      <c r="A18" s="6" t="s">
        <v>29</v>
      </c>
      <c r="B18" s="8">
        <v>40.0</v>
      </c>
      <c r="C18" s="8">
        <v>160.0</v>
      </c>
      <c r="D18" s="8">
        <v>40.0</v>
      </c>
      <c r="E18" s="8">
        <v>160.0</v>
      </c>
      <c r="F18" s="8">
        <v>200.0</v>
      </c>
      <c r="G18" s="8">
        <v>80.0</v>
      </c>
      <c r="H18" s="8">
        <v>40.0</v>
      </c>
      <c r="I18" s="8">
        <v>200.0</v>
      </c>
      <c r="J18" s="8">
        <v>120.0</v>
      </c>
      <c r="K18" s="8">
        <v>160.0</v>
      </c>
      <c r="L18" s="8">
        <v>80.0</v>
      </c>
      <c r="M18" s="8">
        <v>160.0</v>
      </c>
      <c r="N18" s="8">
        <f t="shared" si="3"/>
        <v>1440</v>
      </c>
    </row>
    <row r="19" ht="15.75" customHeight="1">
      <c r="A19" s="6" t="s">
        <v>30</v>
      </c>
      <c r="B19" s="8">
        <v>1660.04</v>
      </c>
      <c r="C19" s="8">
        <v>275.0</v>
      </c>
      <c r="D19" s="8">
        <v>145.0</v>
      </c>
      <c r="E19" s="8">
        <v>366.59</v>
      </c>
      <c r="F19" s="8">
        <v>290.0</v>
      </c>
      <c r="G19" s="8">
        <v>465.0</v>
      </c>
      <c r="H19" s="8">
        <v>175.0</v>
      </c>
      <c r="I19" s="8">
        <v>125.0</v>
      </c>
      <c r="J19" s="8">
        <v>240.0</v>
      </c>
      <c r="K19" s="8">
        <v>558.93</v>
      </c>
      <c r="L19" s="8">
        <v>75.0</v>
      </c>
      <c r="M19" s="8">
        <v>210.0</v>
      </c>
      <c r="N19" s="8">
        <f t="shared" si="3"/>
        <v>4585.56</v>
      </c>
    </row>
    <row r="20" ht="15.75" customHeight="1">
      <c r="A20" s="6" t="s">
        <v>31</v>
      </c>
      <c r="B20" s="8">
        <v>2715.0</v>
      </c>
      <c r="C20" s="8">
        <v>748.0</v>
      </c>
      <c r="D20" s="8">
        <v>2025.0</v>
      </c>
      <c r="E20" s="8">
        <v>4405.0</v>
      </c>
      <c r="F20" s="7"/>
      <c r="G20" s="8">
        <v>2835.75</v>
      </c>
      <c r="H20" s="7"/>
      <c r="I20" s="7"/>
      <c r="J20" s="8">
        <v>1445.0</v>
      </c>
      <c r="K20" s="8">
        <v>3282.69</v>
      </c>
      <c r="L20" s="8">
        <v>1095.0</v>
      </c>
      <c r="M20" s="8">
        <v>1820.0</v>
      </c>
      <c r="N20" s="8">
        <f t="shared" si="3"/>
        <v>20371.44</v>
      </c>
    </row>
    <row r="21" ht="15.75" customHeight="1">
      <c r="A21" s="6" t="s">
        <v>32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>
        <v>200.0</v>
      </c>
      <c r="N21" s="8">
        <f t="shared" si="3"/>
        <v>200</v>
      </c>
    </row>
    <row r="22" ht="15.75" customHeight="1">
      <c r="A22" s="6" t="s">
        <v>33</v>
      </c>
      <c r="B22" s="7"/>
      <c r="C22" s="7"/>
      <c r="D22" s="7"/>
      <c r="E22" s="7"/>
      <c r="F22" s="8">
        <v>20.0</v>
      </c>
      <c r="G22" s="8">
        <v>35.0</v>
      </c>
      <c r="H22" s="7"/>
      <c r="I22" s="7"/>
      <c r="J22" s="7"/>
      <c r="K22" s="7"/>
      <c r="L22" s="7"/>
      <c r="M22" s="7"/>
      <c r="N22" s="8">
        <f t="shared" si="3"/>
        <v>55</v>
      </c>
    </row>
    <row r="23" ht="15.75" customHeight="1">
      <c r="A23" s="6" t="s">
        <v>34</v>
      </c>
      <c r="B23" s="8">
        <v>995.0</v>
      </c>
      <c r="C23" s="8">
        <v>199.0</v>
      </c>
      <c r="D23" s="8">
        <v>597.0</v>
      </c>
      <c r="E23" s="8">
        <v>796.0</v>
      </c>
      <c r="F23" s="8">
        <v>995.0</v>
      </c>
      <c r="G23" s="8">
        <v>796.0</v>
      </c>
      <c r="H23" s="8">
        <v>796.0</v>
      </c>
      <c r="I23" s="8">
        <v>1592.0</v>
      </c>
      <c r="J23" s="8">
        <v>597.0</v>
      </c>
      <c r="K23" s="7"/>
      <c r="L23" s="8">
        <v>1393.0</v>
      </c>
      <c r="M23" s="8">
        <v>995.0</v>
      </c>
      <c r="N23" s="8">
        <f t="shared" si="3"/>
        <v>9751</v>
      </c>
    </row>
    <row r="24" ht="15.75" customHeight="1">
      <c r="A24" s="6" t="s">
        <v>35</v>
      </c>
      <c r="B24" s="8">
        <v>300.0</v>
      </c>
      <c r="C24" s="8">
        <v>100.0</v>
      </c>
      <c r="D24" s="8">
        <v>500.0</v>
      </c>
      <c r="E24" s="8">
        <v>500.0</v>
      </c>
      <c r="F24" s="8">
        <v>300.0</v>
      </c>
      <c r="G24" s="8">
        <v>400.0</v>
      </c>
      <c r="H24" s="8">
        <v>600.0</v>
      </c>
      <c r="I24" s="8">
        <v>400.0</v>
      </c>
      <c r="J24" s="8">
        <v>200.0</v>
      </c>
      <c r="K24" s="8">
        <v>400.0</v>
      </c>
      <c r="L24" s="8">
        <v>400.0</v>
      </c>
      <c r="M24" s="8">
        <v>500.0</v>
      </c>
      <c r="N24" s="8">
        <f t="shared" si="3"/>
        <v>4600</v>
      </c>
    </row>
    <row r="25" ht="15.75" customHeight="1">
      <c r="A25" s="6" t="s">
        <v>36</v>
      </c>
      <c r="B25" s="8">
        <v>1600.0</v>
      </c>
      <c r="C25" s="8">
        <v>1000.0</v>
      </c>
      <c r="D25" s="7"/>
      <c r="E25" s="8">
        <v>200.0</v>
      </c>
      <c r="F25" s="8">
        <v>2400.0</v>
      </c>
      <c r="G25" s="8">
        <v>700.0</v>
      </c>
      <c r="H25" s="7"/>
      <c r="I25" s="8">
        <v>700.0</v>
      </c>
      <c r="J25" s="8">
        <v>500.0</v>
      </c>
      <c r="K25" s="8">
        <v>805.0</v>
      </c>
      <c r="L25" s="8">
        <v>195.0</v>
      </c>
      <c r="M25" s="8">
        <v>2000.0</v>
      </c>
      <c r="N25" s="8">
        <f t="shared" si="3"/>
        <v>10100</v>
      </c>
    </row>
    <row r="26" ht="15.75" customHeight="1">
      <c r="A26" s="6" t="s">
        <v>37</v>
      </c>
      <c r="B26" s="7"/>
      <c r="C26" s="8">
        <v>132.04</v>
      </c>
      <c r="D26" s="8">
        <v>40.0</v>
      </c>
      <c r="E26" s="7"/>
      <c r="F26" s="7"/>
      <c r="G26" s="8">
        <v>481.49</v>
      </c>
      <c r="H26" s="8">
        <v>214.0</v>
      </c>
      <c r="I26" s="8">
        <v>600.0</v>
      </c>
      <c r="J26" s="8">
        <v>1556.18</v>
      </c>
      <c r="K26" s="8">
        <v>1070.1</v>
      </c>
      <c r="L26" s="8">
        <v>1470.27</v>
      </c>
      <c r="M26" s="8">
        <v>696.63</v>
      </c>
      <c r="N26" s="8">
        <f t="shared" si="3"/>
        <v>6260.71</v>
      </c>
    </row>
    <row r="27" ht="15.75" customHeight="1">
      <c r="A27" s="6" t="s">
        <v>38</v>
      </c>
      <c r="B27" s="8">
        <v>994.96</v>
      </c>
      <c r="C27" s="8">
        <v>775.0</v>
      </c>
      <c r="D27" s="8">
        <v>1630.0</v>
      </c>
      <c r="E27" s="8">
        <v>415.0</v>
      </c>
      <c r="F27" s="8">
        <v>1150.0</v>
      </c>
      <c r="G27" s="8">
        <v>909.25</v>
      </c>
      <c r="H27" s="8">
        <v>2072.0</v>
      </c>
      <c r="I27" s="8">
        <v>700.0</v>
      </c>
      <c r="J27" s="8">
        <v>419.59</v>
      </c>
      <c r="K27" s="8">
        <v>503.0</v>
      </c>
      <c r="L27" s="8">
        <v>1120.23</v>
      </c>
      <c r="M27" s="8">
        <v>1255.0</v>
      </c>
      <c r="N27" s="8">
        <f t="shared" si="3"/>
        <v>11944.03</v>
      </c>
    </row>
    <row r="28" ht="15.75" customHeight="1">
      <c r="A28" s="6" t="s">
        <v>39</v>
      </c>
      <c r="B28" s="9">
        <v>10783.11</v>
      </c>
      <c r="C28" s="9">
        <v>5516.23</v>
      </c>
      <c r="D28" s="9">
        <v>7450.94</v>
      </c>
      <c r="E28" s="9">
        <v>10673.22</v>
      </c>
      <c r="F28" s="9">
        <v>8693.53</v>
      </c>
      <c r="G28" s="9">
        <v>10315.15</v>
      </c>
      <c r="H28" s="9">
        <v>7412.14</v>
      </c>
      <c r="I28" s="9">
        <v>7867.46</v>
      </c>
      <c r="J28" s="9">
        <v>8266.64</v>
      </c>
      <c r="K28" s="9">
        <v>9483.9</v>
      </c>
      <c r="L28" s="9">
        <v>9768.38</v>
      </c>
      <c r="M28" s="9">
        <v>11256.22</v>
      </c>
      <c r="N28" s="9">
        <f t="shared" si="3"/>
        <v>107486.92</v>
      </c>
    </row>
    <row r="29" ht="15.75" customHeight="1">
      <c r="A29" s="6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ht="15.75" customHeight="1">
      <c r="A30" s="6" t="s">
        <v>41</v>
      </c>
      <c r="B30" s="7"/>
      <c r="C30" s="8">
        <v>2.53</v>
      </c>
      <c r="D30" s="8">
        <v>20.57</v>
      </c>
      <c r="E30" s="8">
        <v>39.56</v>
      </c>
      <c r="F30" s="8">
        <v>46.94</v>
      </c>
      <c r="G30" s="8">
        <v>128.96</v>
      </c>
      <c r="H30" s="8">
        <v>277.51</v>
      </c>
      <c r="I30" s="8">
        <v>175.55</v>
      </c>
      <c r="J30" s="8">
        <v>296.87</v>
      </c>
      <c r="K30" s="8">
        <v>361.47</v>
      </c>
      <c r="L30" s="8">
        <v>650.12</v>
      </c>
      <c r="M30" s="8">
        <v>687.49</v>
      </c>
      <c r="N30" s="8">
        <f t="shared" ref="N30:N34" si="4">SUM(B30:M30)</f>
        <v>2687.57</v>
      </c>
    </row>
    <row r="31" ht="15.75" customHeight="1">
      <c r="A31" s="6" t="s">
        <v>42</v>
      </c>
      <c r="B31" s="7"/>
      <c r="C31" s="8">
        <v>2.36</v>
      </c>
      <c r="D31" s="8">
        <v>14.15</v>
      </c>
      <c r="E31" s="8">
        <v>33.02</v>
      </c>
      <c r="F31" s="8">
        <v>43.6</v>
      </c>
      <c r="G31" s="8">
        <v>130.05</v>
      </c>
      <c r="H31" s="8">
        <v>373.33</v>
      </c>
      <c r="I31" s="8">
        <v>225.55</v>
      </c>
      <c r="J31" s="8">
        <v>443.22</v>
      </c>
      <c r="K31" s="8">
        <v>717.45</v>
      </c>
      <c r="L31" s="8">
        <v>1171.9</v>
      </c>
      <c r="M31" s="8">
        <v>1098.41</v>
      </c>
      <c r="N31" s="8">
        <f t="shared" si="4"/>
        <v>4253.04</v>
      </c>
    </row>
    <row r="32" ht="15.75" customHeight="1">
      <c r="A32" s="6" t="s">
        <v>43</v>
      </c>
      <c r="B32" s="8">
        <v>3894.97</v>
      </c>
      <c r="C32" s="8">
        <v>3329.3</v>
      </c>
      <c r="D32" s="8">
        <v>3030.64</v>
      </c>
      <c r="E32" s="8">
        <v>4041.72</v>
      </c>
      <c r="F32" s="8">
        <v>2630.7</v>
      </c>
      <c r="G32" s="8">
        <v>3576.17</v>
      </c>
      <c r="H32" s="8">
        <v>3641.83</v>
      </c>
      <c r="I32" s="8">
        <v>3245.75</v>
      </c>
      <c r="J32" s="8">
        <v>3405.74</v>
      </c>
      <c r="K32" s="8">
        <v>3381.27</v>
      </c>
      <c r="L32" s="8">
        <v>3555.88</v>
      </c>
      <c r="M32" s="8">
        <v>3326.26</v>
      </c>
      <c r="N32" s="8">
        <f t="shared" si="4"/>
        <v>41060.23</v>
      </c>
    </row>
    <row r="33" ht="15.75" customHeight="1">
      <c r="A33" s="6" t="s">
        <v>44</v>
      </c>
      <c r="B33" s="7"/>
      <c r="C33" s="8">
        <v>2.0</v>
      </c>
      <c r="D33" s="8">
        <v>12.0</v>
      </c>
      <c r="E33" s="8">
        <v>28.0</v>
      </c>
      <c r="F33" s="8">
        <v>37.29</v>
      </c>
      <c r="G33" s="8">
        <v>113.37</v>
      </c>
      <c r="H33" s="8">
        <v>357.38</v>
      </c>
      <c r="I33" s="8">
        <v>825.3</v>
      </c>
      <c r="J33" s="8">
        <v>950.9</v>
      </c>
      <c r="K33" s="8">
        <v>695.38</v>
      </c>
      <c r="L33" s="8">
        <v>1060.99</v>
      </c>
      <c r="M33" s="8">
        <v>1069.82</v>
      </c>
      <c r="N33" s="8">
        <f t="shared" si="4"/>
        <v>5152.43</v>
      </c>
    </row>
    <row r="34" ht="15.75" customHeight="1">
      <c r="A34" s="6" t="s">
        <v>45</v>
      </c>
      <c r="B34" s="9">
        <v>3894.97</v>
      </c>
      <c r="C34" s="9">
        <v>3336.19</v>
      </c>
      <c r="D34" s="9">
        <v>3077.36</v>
      </c>
      <c r="E34" s="9">
        <v>4142.3</v>
      </c>
      <c r="F34" s="9">
        <v>2758.53</v>
      </c>
      <c r="G34" s="9">
        <v>3948.55</v>
      </c>
      <c r="H34" s="9">
        <v>4650.05</v>
      </c>
      <c r="I34" s="9">
        <v>4472.15</v>
      </c>
      <c r="J34" s="9">
        <v>5096.73</v>
      </c>
      <c r="K34" s="9">
        <v>5155.57</v>
      </c>
      <c r="L34" s="9">
        <v>6438.89</v>
      </c>
      <c r="M34" s="9">
        <v>6181.98</v>
      </c>
      <c r="N34" s="9">
        <f t="shared" si="4"/>
        <v>53153.27</v>
      </c>
    </row>
    <row r="35" ht="15.75" customHeight="1">
      <c r="A35" s="6" t="s">
        <v>46</v>
      </c>
      <c r="B35" s="9">
        <f t="shared" ref="B35:N35" si="5">B34+B28+B11</f>
        <v>237798.43</v>
      </c>
      <c r="C35" s="9">
        <f t="shared" si="5"/>
        <v>202597.21</v>
      </c>
      <c r="D35" s="9">
        <f t="shared" si="5"/>
        <v>194101.68</v>
      </c>
      <c r="E35" s="9">
        <f t="shared" si="5"/>
        <v>248459.65</v>
      </c>
      <c r="F35" s="9">
        <f t="shared" si="5"/>
        <v>171593.75</v>
      </c>
      <c r="G35" s="9">
        <f t="shared" si="5"/>
        <v>220988.2</v>
      </c>
      <c r="H35" s="9">
        <f t="shared" si="5"/>
        <v>220089.34</v>
      </c>
      <c r="I35" s="9">
        <f t="shared" si="5"/>
        <v>208391.37</v>
      </c>
      <c r="J35" s="9">
        <f t="shared" si="5"/>
        <v>221610.58</v>
      </c>
      <c r="K35" s="9">
        <f t="shared" si="5"/>
        <v>197006.28</v>
      </c>
      <c r="L35" s="9">
        <f t="shared" si="5"/>
        <v>217577.41</v>
      </c>
      <c r="M35" s="9">
        <f t="shared" si="5"/>
        <v>209773.33</v>
      </c>
      <c r="N35" s="9">
        <f t="shared" si="5"/>
        <v>2549987.23</v>
      </c>
    </row>
    <row r="36" ht="15.75" customHeight="1">
      <c r="A36" s="6" t="s">
        <v>47</v>
      </c>
      <c r="B36" s="7" t="s">
        <v>17</v>
      </c>
      <c r="C36" s="7" t="s">
        <v>17</v>
      </c>
      <c r="D36" s="7" t="s">
        <v>17</v>
      </c>
      <c r="E36" s="7" t="s">
        <v>17</v>
      </c>
      <c r="F36" s="7" t="s">
        <v>17</v>
      </c>
      <c r="G36" s="7" t="s">
        <v>17</v>
      </c>
      <c r="H36" s="7" t="s">
        <v>17</v>
      </c>
      <c r="I36" s="7" t="s">
        <v>17</v>
      </c>
      <c r="J36" s="7" t="s">
        <v>17</v>
      </c>
      <c r="K36" s="7" t="s">
        <v>17</v>
      </c>
      <c r="L36" s="7" t="s">
        <v>17</v>
      </c>
      <c r="M36" s="7" t="s">
        <v>17</v>
      </c>
      <c r="N36" s="7" t="s">
        <v>17</v>
      </c>
    </row>
    <row r="37" ht="15.75" customHeight="1">
      <c r="A37" s="6" t="s">
        <v>48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ht="15.75" customHeight="1">
      <c r="A38" s="6" t="s">
        <v>49</v>
      </c>
      <c r="B38" s="8">
        <v>295.0</v>
      </c>
      <c r="C38" s="8">
        <v>270.0</v>
      </c>
      <c r="D38" s="8">
        <v>1224.0</v>
      </c>
      <c r="E38" s="8">
        <v>982.5</v>
      </c>
      <c r="F38" s="8">
        <v>676.0</v>
      </c>
      <c r="G38" s="8">
        <v>653.16</v>
      </c>
      <c r="H38" s="8">
        <v>1665.0</v>
      </c>
      <c r="I38" s="8">
        <v>225.0</v>
      </c>
      <c r="J38" s="8">
        <v>170.0</v>
      </c>
      <c r="K38" s="8">
        <v>568.08</v>
      </c>
      <c r="L38" s="8">
        <v>75.0</v>
      </c>
      <c r="M38" s="7"/>
      <c r="N38" s="8">
        <f t="shared" ref="N38:N41" si="6">SUM(B38:M38)</f>
        <v>6803.74</v>
      </c>
    </row>
    <row r="39" ht="15.75" customHeight="1">
      <c r="A39" s="6" t="s">
        <v>50</v>
      </c>
      <c r="B39" s="8">
        <v>1445.0</v>
      </c>
      <c r="C39" s="8">
        <v>1495.0</v>
      </c>
      <c r="D39" s="8">
        <v>1445.0</v>
      </c>
      <c r="E39" s="8">
        <v>4484.0</v>
      </c>
      <c r="F39" s="8">
        <v>5180.0</v>
      </c>
      <c r="G39" s="8">
        <v>8570.0</v>
      </c>
      <c r="H39" s="8">
        <v>2890.0</v>
      </c>
      <c r="I39" s="8">
        <v>7175.0</v>
      </c>
      <c r="J39" s="8">
        <v>5680.0</v>
      </c>
      <c r="K39" s="8">
        <v>3787.5</v>
      </c>
      <c r="L39" s="8">
        <v>4685.0</v>
      </c>
      <c r="M39" s="8">
        <v>2020.17</v>
      </c>
      <c r="N39" s="8">
        <f t="shared" si="6"/>
        <v>48856.67</v>
      </c>
    </row>
    <row r="40" ht="15.75" customHeight="1" outlineLevel="1">
      <c r="A40" s="6" t="s">
        <v>51</v>
      </c>
      <c r="B40" s="8">
        <v>300.0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>
        <f t="shared" si="6"/>
        <v>300</v>
      </c>
    </row>
    <row r="41" ht="15.75" customHeight="1" outlineLevel="1">
      <c r="A41" s="6" t="s">
        <v>52</v>
      </c>
      <c r="B41" s="9">
        <v>2040.0</v>
      </c>
      <c r="C41" s="9">
        <v>1765.0</v>
      </c>
      <c r="D41" s="9">
        <v>2669.0</v>
      </c>
      <c r="E41" s="9">
        <v>5466.5</v>
      </c>
      <c r="F41" s="9">
        <v>5856.0</v>
      </c>
      <c r="G41" s="9">
        <v>9223.16</v>
      </c>
      <c r="H41" s="9">
        <v>4555.0</v>
      </c>
      <c r="I41" s="9">
        <v>7400.0</v>
      </c>
      <c r="J41" s="9">
        <v>5850.0</v>
      </c>
      <c r="K41" s="9">
        <v>4355.58</v>
      </c>
      <c r="L41" s="9">
        <v>4760.0</v>
      </c>
      <c r="M41" s="9">
        <v>2020.17</v>
      </c>
      <c r="N41" s="8">
        <f t="shared" si="6"/>
        <v>55960.41</v>
      </c>
    </row>
    <row r="42" ht="15.75" customHeight="1" outlineLevel="2">
      <c r="A42" s="10" t="s">
        <v>53</v>
      </c>
      <c r="B42" s="11">
        <f t="shared" ref="B42:N42" si="7">B35-B41</f>
        <v>235758.43</v>
      </c>
      <c r="C42" s="11">
        <f t="shared" si="7"/>
        <v>200832.21</v>
      </c>
      <c r="D42" s="11">
        <f t="shared" si="7"/>
        <v>191432.68</v>
      </c>
      <c r="E42" s="11">
        <f t="shared" si="7"/>
        <v>242993.15</v>
      </c>
      <c r="F42" s="11">
        <f t="shared" si="7"/>
        <v>165737.75</v>
      </c>
      <c r="G42" s="11">
        <f t="shared" si="7"/>
        <v>211765.04</v>
      </c>
      <c r="H42" s="11">
        <f t="shared" si="7"/>
        <v>215534.34</v>
      </c>
      <c r="I42" s="11">
        <f t="shared" si="7"/>
        <v>200991.37</v>
      </c>
      <c r="J42" s="11">
        <f t="shared" si="7"/>
        <v>215760.58</v>
      </c>
      <c r="K42" s="11">
        <f t="shared" si="7"/>
        <v>192650.7</v>
      </c>
      <c r="L42" s="11">
        <f t="shared" si="7"/>
        <v>212817.41</v>
      </c>
      <c r="M42" s="11">
        <f t="shared" si="7"/>
        <v>207753.16</v>
      </c>
      <c r="N42" s="11">
        <f t="shared" si="7"/>
        <v>2494026.82</v>
      </c>
    </row>
    <row r="43" ht="15.75" customHeight="1">
      <c r="A43" s="12" t="s">
        <v>54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ht="15.75" customHeight="1" outlineLevel="1">
      <c r="A44" s="12" t="s">
        <v>55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>
        <f>B44+C44+D44+E44+F44+G44+H44+I44+J44+B186+B187+B188</f>
        <v>0</v>
      </c>
    </row>
    <row r="45" ht="15.75" customHeight="1" outlineLevel="2">
      <c r="A45" s="12" t="s">
        <v>56</v>
      </c>
      <c r="B45" s="13"/>
      <c r="C45" s="13"/>
      <c r="D45" s="13"/>
      <c r="E45" s="13"/>
      <c r="F45" s="13">
        <v>2072.0</v>
      </c>
      <c r="G45" s="13">
        <v>2072.0</v>
      </c>
      <c r="H45" s="13">
        <v>2072.0</v>
      </c>
      <c r="I45" s="13">
        <v>2072.0</v>
      </c>
      <c r="J45" s="13">
        <v>2072.0</v>
      </c>
      <c r="K45" s="13">
        <v>2072.0</v>
      </c>
      <c r="L45" s="13">
        <v>2072.0</v>
      </c>
      <c r="M45" s="13">
        <v>2072.0</v>
      </c>
      <c r="N45" s="13">
        <v>16576.0</v>
      </c>
    </row>
    <row r="46" ht="15.75" customHeight="1" outlineLevel="2">
      <c r="A46" s="12" t="s">
        <v>57</v>
      </c>
      <c r="B46" s="13">
        <v>2582.68</v>
      </c>
      <c r="C46" s="13">
        <v>3449.42</v>
      </c>
      <c r="D46" s="13">
        <v>2104.04</v>
      </c>
      <c r="E46" s="13">
        <v>4203.68</v>
      </c>
      <c r="F46" s="13">
        <v>2880.24</v>
      </c>
      <c r="G46" s="13">
        <v>3733.82</v>
      </c>
      <c r="H46" s="13">
        <v>3123.22</v>
      </c>
      <c r="I46" s="13">
        <v>2378.55</v>
      </c>
      <c r="J46" s="13">
        <v>1763.08</v>
      </c>
      <c r="K46" s="13">
        <v>2628.43</v>
      </c>
      <c r="L46" s="13">
        <v>4589.67</v>
      </c>
      <c r="M46" s="13">
        <v>4819.11</v>
      </c>
      <c r="N46" s="13">
        <v>38255.94</v>
      </c>
    </row>
    <row r="47" ht="15.75" customHeight="1" outlineLevel="2">
      <c r="A47" s="12" t="s">
        <v>58</v>
      </c>
      <c r="B47" s="13"/>
      <c r="C47" s="13"/>
      <c r="D47" s="13">
        <v>61.25</v>
      </c>
      <c r="E47" s="13"/>
      <c r="F47" s="13">
        <v>1193.04</v>
      </c>
      <c r="G47" s="13">
        <v>21.6</v>
      </c>
      <c r="H47" s="13"/>
      <c r="I47" s="13"/>
      <c r="J47" s="13"/>
      <c r="K47" s="13"/>
      <c r="L47" s="13"/>
      <c r="M47" s="13">
        <v>216.52</v>
      </c>
      <c r="N47" s="14">
        <v>1492.4099999999999</v>
      </c>
    </row>
    <row r="48" ht="15.75" customHeight="1" outlineLevel="1">
      <c r="A48" s="12" t="s">
        <v>59</v>
      </c>
      <c r="B48" s="15">
        <f t="shared" ref="B48:M48" si="8">B44+B45+B46+B47</f>
        <v>2582.68</v>
      </c>
      <c r="C48" s="15">
        <f t="shared" si="8"/>
        <v>3449.42</v>
      </c>
      <c r="D48" s="15">
        <f t="shared" si="8"/>
        <v>2165.29</v>
      </c>
      <c r="E48" s="15">
        <f t="shared" si="8"/>
        <v>4203.68</v>
      </c>
      <c r="F48" s="15">
        <f t="shared" si="8"/>
        <v>6145.28</v>
      </c>
      <c r="G48" s="15">
        <f t="shared" si="8"/>
        <v>5827.42</v>
      </c>
      <c r="H48" s="15">
        <f t="shared" si="8"/>
        <v>5195.22</v>
      </c>
      <c r="I48" s="15">
        <f t="shared" si="8"/>
        <v>4450.55</v>
      </c>
      <c r="J48" s="15">
        <f t="shared" si="8"/>
        <v>3835.08</v>
      </c>
      <c r="K48" s="15">
        <f t="shared" si="8"/>
        <v>4700.43</v>
      </c>
      <c r="L48" s="15">
        <f t="shared" si="8"/>
        <v>6661.67</v>
      </c>
      <c r="M48" s="15">
        <f t="shared" si="8"/>
        <v>7107.63</v>
      </c>
      <c r="N48" s="15">
        <v>56324.35</v>
      </c>
    </row>
    <row r="49" ht="15.75" customHeight="1" outlineLevel="1">
      <c r="A49" s="12" t="s">
        <v>60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>
        <f>B49+C49+D49+E49+F49+G49+H49+I49+J49+B236+B237+B238</f>
        <v>0</v>
      </c>
    </row>
    <row r="50" ht="15.75" customHeight="1" outlineLevel="2">
      <c r="A50" s="12" t="s">
        <v>61</v>
      </c>
      <c r="B50" s="13">
        <v>3706.3</v>
      </c>
      <c r="C50" s="13">
        <v>2135.49</v>
      </c>
      <c r="D50" s="13">
        <v>4561.81</v>
      </c>
      <c r="E50" s="13">
        <v>2428.49</v>
      </c>
      <c r="F50" s="13">
        <v>2810.83</v>
      </c>
      <c r="G50" s="13">
        <v>4970.69</v>
      </c>
      <c r="H50" s="13">
        <v>1113.55</v>
      </c>
      <c r="I50" s="13"/>
      <c r="J50" s="13">
        <v>457.22</v>
      </c>
      <c r="K50" s="13">
        <v>3733.35</v>
      </c>
      <c r="L50" s="13">
        <v>3999.32</v>
      </c>
      <c r="M50" s="13">
        <v>143.49</v>
      </c>
      <c r="N50" s="13">
        <v>30060.54</v>
      </c>
    </row>
    <row r="51" ht="15.75" customHeight="1" outlineLevel="2">
      <c r="A51" s="12" t="s">
        <v>62</v>
      </c>
      <c r="B51" s="13"/>
      <c r="C51" s="13"/>
      <c r="D51" s="13"/>
      <c r="E51" s="13"/>
      <c r="F51" s="13"/>
      <c r="G51" s="13">
        <v>9600.0</v>
      </c>
      <c r="H51" s="13"/>
      <c r="I51" s="13"/>
      <c r="J51" s="13"/>
      <c r="K51" s="13"/>
      <c r="L51" s="13"/>
      <c r="M51" s="13"/>
      <c r="N51" s="13">
        <f>B51+C51+D51+E51+F51+G51+H51+I51+J51+B256+B257+B258</f>
        <v>9600</v>
      </c>
    </row>
    <row r="52" ht="15.75" customHeight="1" outlineLevel="2">
      <c r="A52" s="12" t="s">
        <v>63</v>
      </c>
      <c r="B52" s="13">
        <v>3075.0</v>
      </c>
      <c r="C52" s="13">
        <v>160.0</v>
      </c>
      <c r="D52" s="13"/>
      <c r="E52" s="13">
        <v>920.13</v>
      </c>
      <c r="F52" s="13">
        <v>129.9</v>
      </c>
      <c r="G52" s="13"/>
      <c r="H52" s="13"/>
      <c r="I52" s="13"/>
      <c r="J52" s="13"/>
      <c r="K52" s="13">
        <v>519.6</v>
      </c>
      <c r="L52" s="13">
        <v>1070.13</v>
      </c>
      <c r="M52" s="13">
        <v>1131.22</v>
      </c>
      <c r="N52" s="13">
        <v>7005.9800000000005</v>
      </c>
    </row>
    <row r="53" ht="15.75" customHeight="1" outlineLevel="2">
      <c r="A53" s="12" t="s">
        <v>64</v>
      </c>
      <c r="B53" s="13">
        <v>3312.76</v>
      </c>
      <c r="C53" s="13"/>
      <c r="D53" s="13"/>
      <c r="E53" s="13"/>
      <c r="F53" s="13"/>
      <c r="G53" s="13">
        <v>700.0</v>
      </c>
      <c r="H53" s="13">
        <v>37895.17</v>
      </c>
      <c r="I53" s="13"/>
      <c r="J53" s="13">
        <v>423.35</v>
      </c>
      <c r="K53" s="13"/>
      <c r="L53" s="13">
        <v>375.0</v>
      </c>
      <c r="M53" s="13"/>
      <c r="N53" s="13">
        <v>42706.28</v>
      </c>
    </row>
    <row r="54" ht="15.75" customHeight="1" outlineLevel="2">
      <c r="A54" s="12" t="s">
        <v>65</v>
      </c>
      <c r="B54" s="13"/>
      <c r="C54" s="13"/>
      <c r="D54" s="13"/>
      <c r="E54" s="13">
        <v>9418.44</v>
      </c>
      <c r="F54" s="13"/>
      <c r="G54" s="13">
        <v>36.68</v>
      </c>
      <c r="H54" s="13">
        <v>750.0</v>
      </c>
      <c r="I54" s="13"/>
      <c r="J54" s="13">
        <v>1094.16</v>
      </c>
      <c r="K54" s="13">
        <v>18523.94</v>
      </c>
      <c r="L54" s="13">
        <v>14545.39</v>
      </c>
      <c r="M54" s="13">
        <v>3100.53</v>
      </c>
      <c r="N54" s="13">
        <v>47469.14</v>
      </c>
    </row>
    <row r="55" ht="15.75" customHeight="1" outlineLevel="2">
      <c r="A55" s="12" t="s">
        <v>66</v>
      </c>
      <c r="B55" s="13">
        <v>2249.92</v>
      </c>
      <c r="C55" s="13">
        <v>1324.91</v>
      </c>
      <c r="D55" s="13">
        <v>3897.02</v>
      </c>
      <c r="E55" s="13">
        <v>308.29</v>
      </c>
      <c r="F55" s="13">
        <v>570.86</v>
      </c>
      <c r="G55" s="13">
        <v>3806.19</v>
      </c>
      <c r="H55" s="13">
        <v>364.95</v>
      </c>
      <c r="I55" s="13">
        <v>963.05</v>
      </c>
      <c r="J55" s="13">
        <v>108.46</v>
      </c>
      <c r="K55" s="13">
        <v>2674.46</v>
      </c>
      <c r="L55" s="13">
        <v>1753.41</v>
      </c>
      <c r="M55" s="13">
        <v>379.49</v>
      </c>
      <c r="N55" s="13">
        <v>18401.010000000002</v>
      </c>
    </row>
    <row r="56" ht="15.75" customHeight="1" outlineLevel="2">
      <c r="A56" s="12" t="s">
        <v>67</v>
      </c>
      <c r="B56" s="13">
        <v>1169.78</v>
      </c>
      <c r="C56" s="13">
        <v>981.06</v>
      </c>
      <c r="D56" s="13">
        <v>1803.45</v>
      </c>
      <c r="E56" s="13"/>
      <c r="F56" s="13">
        <v>3804.38</v>
      </c>
      <c r="G56" s="13">
        <v>1219.98</v>
      </c>
      <c r="H56" s="13">
        <v>8291.72</v>
      </c>
      <c r="I56" s="13">
        <v>1023.7</v>
      </c>
      <c r="J56" s="13">
        <v>1253.4</v>
      </c>
      <c r="K56" s="13">
        <v>3507.0</v>
      </c>
      <c r="L56" s="13">
        <v>10762.31</v>
      </c>
      <c r="M56" s="13">
        <v>4253.56</v>
      </c>
      <c r="N56" s="13">
        <v>38070.34</v>
      </c>
    </row>
    <row r="57" ht="15.75" customHeight="1" outlineLevel="2">
      <c r="A57" s="12" t="s">
        <v>68</v>
      </c>
      <c r="B57" s="13">
        <v>1430.21</v>
      </c>
      <c r="C57" s="13">
        <v>119.96</v>
      </c>
      <c r="D57" s="13">
        <v>947.72</v>
      </c>
      <c r="E57" s="13">
        <v>435.22</v>
      </c>
      <c r="F57" s="13">
        <v>290.56</v>
      </c>
      <c r="G57" s="13">
        <v>741.43</v>
      </c>
      <c r="H57" s="13">
        <v>4104.81</v>
      </c>
      <c r="I57" s="13">
        <v>128.52</v>
      </c>
      <c r="J57" s="13">
        <v>226.27</v>
      </c>
      <c r="K57" s="13"/>
      <c r="L57" s="13"/>
      <c r="M57" s="13"/>
      <c r="N57" s="13">
        <f>B57+C57+D57+E57+F57+G57+H57+I57+J57+B316+B317+B318</f>
        <v>8424.7</v>
      </c>
    </row>
    <row r="58" ht="15.75" customHeight="1" outlineLevel="2">
      <c r="A58" s="12" t="s">
        <v>69</v>
      </c>
      <c r="B58" s="13">
        <v>204.43</v>
      </c>
      <c r="C58" s="13">
        <v>180.0</v>
      </c>
      <c r="D58" s="13">
        <v>701.3</v>
      </c>
      <c r="E58" s="13">
        <v>450.0</v>
      </c>
      <c r="F58" s="13"/>
      <c r="G58" s="13"/>
      <c r="H58" s="13"/>
      <c r="I58" s="13"/>
      <c r="J58" s="13"/>
      <c r="K58" s="13"/>
      <c r="L58" s="13">
        <v>1287.96</v>
      </c>
      <c r="M58" s="13">
        <v>1073.3</v>
      </c>
      <c r="N58" s="13">
        <v>3896.99</v>
      </c>
    </row>
    <row r="59" ht="15.75" customHeight="1" outlineLevel="2">
      <c r="A59" s="12" t="s">
        <v>70</v>
      </c>
      <c r="B59" s="13"/>
      <c r="C59" s="13"/>
      <c r="D59" s="13">
        <v>4230.0</v>
      </c>
      <c r="E59" s="13"/>
      <c r="F59" s="13"/>
      <c r="G59" s="13">
        <v>990.0</v>
      </c>
      <c r="H59" s="13"/>
      <c r="I59" s="13">
        <v>428.0</v>
      </c>
      <c r="J59" s="13">
        <v>1676.77</v>
      </c>
      <c r="K59" s="13">
        <v>2473.0</v>
      </c>
      <c r="L59" s="13"/>
      <c r="M59" s="13"/>
      <c r="N59" s="13">
        <v>9797.77</v>
      </c>
    </row>
    <row r="60" ht="15.75" customHeight="1" outlineLevel="2">
      <c r="A60" s="12" t="s">
        <v>71</v>
      </c>
      <c r="B60" s="13">
        <v>120.0</v>
      </c>
      <c r="C60" s="13">
        <v>1.0</v>
      </c>
      <c r="D60" s="13"/>
      <c r="E60" s="13">
        <v>870.0</v>
      </c>
      <c r="F60" s="13">
        <v>2296.0</v>
      </c>
      <c r="G60" s="13"/>
      <c r="H60" s="13">
        <v>833.25</v>
      </c>
      <c r="I60" s="13">
        <v>240.0</v>
      </c>
      <c r="J60" s="13">
        <v>120.0</v>
      </c>
      <c r="K60" s="13">
        <v>120.0</v>
      </c>
      <c r="L60" s="13">
        <v>180.0</v>
      </c>
      <c r="M60" s="13"/>
      <c r="N60" s="13">
        <v>4780.25</v>
      </c>
    </row>
    <row r="61" ht="15.75" customHeight="1" outlineLevel="2">
      <c r="A61" s="12" t="s">
        <v>72</v>
      </c>
      <c r="B61" s="13">
        <v>10.79</v>
      </c>
      <c r="C61" s="13">
        <v>179.85</v>
      </c>
      <c r="D61" s="13">
        <v>10.24</v>
      </c>
      <c r="E61" s="13">
        <v>1511.46</v>
      </c>
      <c r="F61" s="13">
        <v>113.33</v>
      </c>
      <c r="G61" s="13">
        <v>185.72</v>
      </c>
      <c r="H61" s="13">
        <v>21.05</v>
      </c>
      <c r="I61" s="13">
        <v>117.97</v>
      </c>
      <c r="J61" s="13">
        <v>64.79</v>
      </c>
      <c r="K61" s="13">
        <v>86.34</v>
      </c>
      <c r="L61" s="13">
        <v>185.5</v>
      </c>
      <c r="M61" s="13">
        <v>12.97</v>
      </c>
      <c r="N61" s="14">
        <v>2500.0099999999998</v>
      </c>
    </row>
    <row r="62" ht="15.75" customHeight="1" outlineLevel="1">
      <c r="A62" s="12" t="s">
        <v>73</v>
      </c>
      <c r="B62" s="15">
        <f t="shared" ref="B62:M62" si="9">B49+B50+B51+B52+B53+B54+B55+B56+B57+B58+B59+B60+B61</f>
        <v>15279.19</v>
      </c>
      <c r="C62" s="15">
        <f t="shared" si="9"/>
        <v>5082.27</v>
      </c>
      <c r="D62" s="15">
        <f t="shared" si="9"/>
        <v>16151.54</v>
      </c>
      <c r="E62" s="15">
        <f t="shared" si="9"/>
        <v>16342.03</v>
      </c>
      <c r="F62" s="15">
        <f t="shared" si="9"/>
        <v>10015.86</v>
      </c>
      <c r="G62" s="15">
        <f t="shared" si="9"/>
        <v>22250.69</v>
      </c>
      <c r="H62" s="15">
        <f t="shared" si="9"/>
        <v>53374.5</v>
      </c>
      <c r="I62" s="15">
        <f t="shared" si="9"/>
        <v>2901.24</v>
      </c>
      <c r="J62" s="15">
        <f t="shared" si="9"/>
        <v>5424.42</v>
      </c>
      <c r="K62" s="15">
        <f t="shared" si="9"/>
        <v>31637.69</v>
      </c>
      <c r="L62" s="15">
        <f t="shared" si="9"/>
        <v>34159.02</v>
      </c>
      <c r="M62" s="15">
        <f t="shared" si="9"/>
        <v>10094.56</v>
      </c>
      <c r="N62" s="15">
        <v>222713.0099999999</v>
      </c>
    </row>
    <row r="63" ht="15.75" customHeight="1" outlineLevel="1">
      <c r="A63" s="12" t="s">
        <v>74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>
        <f>B63+C63+D63+E63+F63+G63+H63+I63+J63+B376+B377+B378</f>
        <v>0</v>
      </c>
    </row>
    <row r="64" ht="15.75" customHeight="1" outlineLevel="2">
      <c r="A64" s="12" t="s">
        <v>75</v>
      </c>
      <c r="B64" s="13">
        <v>6980.0</v>
      </c>
      <c r="C64" s="13">
        <v>115556.84</v>
      </c>
      <c r="D64" s="13"/>
      <c r="E64" s="13"/>
      <c r="F64" s="13"/>
      <c r="G64" s="13">
        <v>631.0</v>
      </c>
      <c r="H64" s="13"/>
      <c r="I64" s="13"/>
      <c r="J64" s="13">
        <v>5044.0</v>
      </c>
      <c r="K64" s="13"/>
      <c r="L64" s="13">
        <v>2880.0</v>
      </c>
      <c r="M64" s="13"/>
      <c r="N64" s="13">
        <v>131091.84</v>
      </c>
    </row>
    <row r="65" ht="15.75" customHeight="1" outlineLevel="2">
      <c r="A65" s="12" t="s">
        <v>76</v>
      </c>
      <c r="B65" s="13"/>
      <c r="C65" s="13">
        <v>9000.0</v>
      </c>
      <c r="D65" s="13"/>
      <c r="E65" s="13"/>
      <c r="F65" s="13">
        <v>150.0</v>
      </c>
      <c r="G65" s="13"/>
      <c r="H65" s="13"/>
      <c r="I65" s="13"/>
      <c r="J65" s="13"/>
      <c r="K65" s="13">
        <v>25000.0</v>
      </c>
      <c r="L65" s="13">
        <v>2312.0</v>
      </c>
      <c r="M65" s="13"/>
      <c r="N65" s="13">
        <v>36462.0</v>
      </c>
    </row>
    <row r="66" ht="15.75" customHeight="1" outlineLevel="2">
      <c r="A66" s="12" t="s">
        <v>77</v>
      </c>
      <c r="B66" s="13"/>
      <c r="C66" s="13"/>
      <c r="D66" s="13"/>
      <c r="E66" s="13"/>
      <c r="F66" s="13">
        <v>1160.0</v>
      </c>
      <c r="G66" s="13"/>
      <c r="H66" s="13"/>
      <c r="I66" s="13"/>
      <c r="J66" s="13"/>
      <c r="K66" s="13"/>
      <c r="L66" s="13"/>
      <c r="M66" s="13"/>
      <c r="N66" s="13">
        <f>B66+C66+D66+E66+F66+G66+H66+I66+J66+B406+B407+B408</f>
        <v>1160</v>
      </c>
    </row>
    <row r="67" ht="15.75" customHeight="1" outlineLevel="1">
      <c r="A67" s="12" t="s">
        <v>78</v>
      </c>
      <c r="B67" s="15">
        <f t="shared" ref="B67:M67" si="10">B63+B64+B65+B66</f>
        <v>6980</v>
      </c>
      <c r="C67" s="15">
        <f t="shared" si="10"/>
        <v>124556.84</v>
      </c>
      <c r="D67" s="15">
        <f t="shared" si="10"/>
        <v>0</v>
      </c>
      <c r="E67" s="15">
        <f t="shared" si="10"/>
        <v>0</v>
      </c>
      <c r="F67" s="15">
        <f t="shared" si="10"/>
        <v>1310</v>
      </c>
      <c r="G67" s="15">
        <f t="shared" si="10"/>
        <v>631</v>
      </c>
      <c r="H67" s="15">
        <f t="shared" si="10"/>
        <v>0</v>
      </c>
      <c r="I67" s="15">
        <f t="shared" si="10"/>
        <v>0</v>
      </c>
      <c r="J67" s="15">
        <f t="shared" si="10"/>
        <v>5044</v>
      </c>
      <c r="K67" s="15">
        <f t="shared" si="10"/>
        <v>25000</v>
      </c>
      <c r="L67" s="15">
        <f t="shared" si="10"/>
        <v>5192</v>
      </c>
      <c r="M67" s="15">
        <f t="shared" si="10"/>
        <v>0</v>
      </c>
      <c r="N67" s="15">
        <v>168713.84</v>
      </c>
    </row>
    <row r="68" ht="15.75" customHeight="1" outlineLevel="1">
      <c r="A68" s="12" t="s">
        <v>79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>
        <f>B68+C68+D68+E68+F68+G68+H68+I68+J68+B426+B427+B428</f>
        <v>0</v>
      </c>
    </row>
    <row r="69" ht="15.75" customHeight="1" outlineLevel="2">
      <c r="A69" s="12" t="s">
        <v>80</v>
      </c>
      <c r="B69" s="13">
        <v>694.62</v>
      </c>
      <c r="C69" s="13">
        <v>1020.14</v>
      </c>
      <c r="D69" s="13">
        <v>3516.24</v>
      </c>
      <c r="E69" s="13">
        <v>894.5</v>
      </c>
      <c r="F69" s="13">
        <v>2842.42</v>
      </c>
      <c r="G69" s="13">
        <v>1296.42</v>
      </c>
      <c r="H69" s="13">
        <v>1817.15</v>
      </c>
      <c r="I69" s="13">
        <v>1797.53</v>
      </c>
      <c r="J69" s="13">
        <v>278.57</v>
      </c>
      <c r="K69" s="13">
        <v>1092.05</v>
      </c>
      <c r="L69" s="13">
        <v>2104.1</v>
      </c>
      <c r="M69" s="13">
        <v>1352.64</v>
      </c>
      <c r="N69" s="13">
        <v>18706.379999999997</v>
      </c>
    </row>
    <row r="70" ht="15.75" customHeight="1" outlineLevel="2">
      <c r="A70" s="12" t="s">
        <v>81</v>
      </c>
      <c r="B70" s="13">
        <v>1250.97</v>
      </c>
      <c r="C70" s="13">
        <v>909.52</v>
      </c>
      <c r="D70" s="13">
        <v>1771.69</v>
      </c>
      <c r="E70" s="13">
        <v>2271.58</v>
      </c>
      <c r="F70" s="13">
        <v>2121.99</v>
      </c>
      <c r="G70" s="13">
        <v>1716.11</v>
      </c>
      <c r="H70" s="13">
        <v>2382.78</v>
      </c>
      <c r="I70" s="13">
        <v>1994.17</v>
      </c>
      <c r="J70" s="13">
        <v>1651.64</v>
      </c>
      <c r="K70" s="13">
        <v>1006.13</v>
      </c>
      <c r="L70" s="13">
        <v>1773.47</v>
      </c>
      <c r="M70" s="13">
        <v>887.58</v>
      </c>
      <c r="N70" s="13">
        <v>19737.630000000005</v>
      </c>
    </row>
    <row r="71" ht="15.75" customHeight="1" outlineLevel="2">
      <c r="A71" s="12" t="s">
        <v>82</v>
      </c>
      <c r="B71" s="13">
        <v>160.0</v>
      </c>
      <c r="C71" s="13">
        <v>833.53</v>
      </c>
      <c r="D71" s="13">
        <v>1541.01</v>
      </c>
      <c r="E71" s="13"/>
      <c r="F71" s="13">
        <v>1073.13</v>
      </c>
      <c r="G71" s="13"/>
      <c r="H71" s="13">
        <v>1104.15</v>
      </c>
      <c r="I71" s="13">
        <v>541.25</v>
      </c>
      <c r="J71" s="13">
        <v>617.03</v>
      </c>
      <c r="K71" s="13">
        <v>2944.4</v>
      </c>
      <c r="L71" s="13">
        <v>1001.68</v>
      </c>
      <c r="M71" s="13"/>
      <c r="N71" s="13">
        <v>9816.18</v>
      </c>
    </row>
    <row r="72" ht="15.75" customHeight="1" outlineLevel="2">
      <c r="A72" s="12" t="s">
        <v>83</v>
      </c>
      <c r="B72" s="13">
        <v>3705.15</v>
      </c>
      <c r="C72" s="13">
        <v>1739.33</v>
      </c>
      <c r="D72" s="13">
        <v>5549.85</v>
      </c>
      <c r="E72" s="13">
        <v>3841.2</v>
      </c>
      <c r="F72" s="13">
        <v>5137.32</v>
      </c>
      <c r="G72" s="13">
        <v>3662.6</v>
      </c>
      <c r="H72" s="13">
        <v>6806.12</v>
      </c>
      <c r="I72" s="13">
        <v>2656.35</v>
      </c>
      <c r="J72" s="13">
        <v>3274.62</v>
      </c>
      <c r="K72" s="13">
        <v>6510.42</v>
      </c>
      <c r="L72" s="13">
        <v>5586.29</v>
      </c>
      <c r="M72" s="13">
        <v>2196.91</v>
      </c>
      <c r="N72" s="13">
        <v>50666.16</v>
      </c>
    </row>
    <row r="73" ht="15.75" customHeight="1" outlineLevel="2">
      <c r="A73" s="12" t="s">
        <v>84</v>
      </c>
      <c r="B73" s="13">
        <v>81.09</v>
      </c>
      <c r="C73" s="13">
        <v>149.63</v>
      </c>
      <c r="D73" s="13">
        <v>130.52</v>
      </c>
      <c r="E73" s="13">
        <v>599.4</v>
      </c>
      <c r="F73" s="13">
        <v>159.45</v>
      </c>
      <c r="G73" s="13">
        <v>840.0</v>
      </c>
      <c r="H73" s="13">
        <v>400.0</v>
      </c>
      <c r="I73" s="13"/>
      <c r="J73" s="13"/>
      <c r="K73" s="13"/>
      <c r="L73" s="13"/>
      <c r="M73" s="13"/>
      <c r="N73" s="13">
        <f>B73+C73+D73+E73+F73+G73+H73+I73+J73+B476+B477+B478</f>
        <v>2360.09</v>
      </c>
    </row>
    <row r="74" ht="15.75" customHeight="1" outlineLevel="2">
      <c r="A74" s="12" t="s">
        <v>85</v>
      </c>
      <c r="B74" s="13">
        <v>1100.0</v>
      </c>
      <c r="C74" s="13">
        <v>700.0</v>
      </c>
      <c r="D74" s="13">
        <v>1450.0</v>
      </c>
      <c r="E74" s="13">
        <v>1425.0</v>
      </c>
      <c r="F74" s="13">
        <v>1600.0</v>
      </c>
      <c r="G74" s="13">
        <v>1489.31</v>
      </c>
      <c r="H74" s="13">
        <v>4337.91</v>
      </c>
      <c r="I74" s="13">
        <v>1595.0</v>
      </c>
      <c r="J74" s="13">
        <v>691.51</v>
      </c>
      <c r="K74" s="13">
        <v>1868.89</v>
      </c>
      <c r="L74" s="13">
        <v>1174.5</v>
      </c>
      <c r="M74" s="13">
        <v>2403.89</v>
      </c>
      <c r="N74" s="13">
        <v>19836.01</v>
      </c>
    </row>
    <row r="75" ht="15.75" customHeight="1" outlineLevel="2">
      <c r="A75" s="12" t="s">
        <v>86</v>
      </c>
      <c r="B75" s="13">
        <v>1013.04</v>
      </c>
      <c r="C75" s="13">
        <v>87.55</v>
      </c>
      <c r="D75" s="13">
        <v>1245.3</v>
      </c>
      <c r="E75" s="13">
        <v>1387.43</v>
      </c>
      <c r="F75" s="13">
        <v>1306.41</v>
      </c>
      <c r="G75" s="13">
        <v>1435.78</v>
      </c>
      <c r="H75" s="13">
        <v>1800.52</v>
      </c>
      <c r="I75" s="13">
        <v>1338.51</v>
      </c>
      <c r="J75" s="13">
        <v>860.1</v>
      </c>
      <c r="K75" s="13">
        <v>660.25</v>
      </c>
      <c r="L75" s="13">
        <v>1726.27</v>
      </c>
      <c r="M75" s="13">
        <v>270.73</v>
      </c>
      <c r="N75" s="13">
        <v>13131.89</v>
      </c>
    </row>
    <row r="76" ht="15.75" customHeight="1" outlineLevel="2">
      <c r="A76" s="12" t="s">
        <v>87</v>
      </c>
      <c r="B76" s="13">
        <v>5385.0</v>
      </c>
      <c r="C76" s="13">
        <v>1335.0</v>
      </c>
      <c r="D76" s="13">
        <v>5080.0</v>
      </c>
      <c r="E76" s="13">
        <v>1285.0</v>
      </c>
      <c r="F76" s="13">
        <v>3170.0</v>
      </c>
      <c r="G76" s="13">
        <v>2485.0</v>
      </c>
      <c r="H76" s="13">
        <v>4365.0</v>
      </c>
      <c r="I76" s="13">
        <v>3415.0</v>
      </c>
      <c r="J76" s="13">
        <v>420.0</v>
      </c>
      <c r="K76" s="13">
        <v>3640.0</v>
      </c>
      <c r="L76" s="13">
        <v>2240.0</v>
      </c>
      <c r="M76" s="13">
        <v>1120.0</v>
      </c>
      <c r="N76" s="14">
        <v>33940.0</v>
      </c>
    </row>
    <row r="77" ht="15.75" customHeight="1" outlineLevel="1">
      <c r="A77" s="12" t="s">
        <v>88</v>
      </c>
      <c r="B77" s="15">
        <f t="shared" ref="B77:M77" si="11">B68+B69+B70+B71+B72+B73+B74+B75+B76</f>
        <v>13389.87</v>
      </c>
      <c r="C77" s="15">
        <f t="shared" si="11"/>
        <v>6774.7</v>
      </c>
      <c r="D77" s="15">
        <f t="shared" si="11"/>
        <v>20284.61</v>
      </c>
      <c r="E77" s="15">
        <f t="shared" si="11"/>
        <v>11704.11</v>
      </c>
      <c r="F77" s="15">
        <f t="shared" si="11"/>
        <v>17410.72</v>
      </c>
      <c r="G77" s="15">
        <f t="shared" si="11"/>
        <v>12925.22</v>
      </c>
      <c r="H77" s="15">
        <f t="shared" si="11"/>
        <v>23013.63</v>
      </c>
      <c r="I77" s="15">
        <f t="shared" si="11"/>
        <v>13337.81</v>
      </c>
      <c r="J77" s="15">
        <f t="shared" si="11"/>
        <v>7793.47</v>
      </c>
      <c r="K77" s="15">
        <f t="shared" si="11"/>
        <v>17722.14</v>
      </c>
      <c r="L77" s="15">
        <f t="shared" si="11"/>
        <v>15606.31</v>
      </c>
      <c r="M77" s="15">
        <f t="shared" si="11"/>
        <v>8231.75</v>
      </c>
      <c r="N77" s="15">
        <v>168194.33999999997</v>
      </c>
    </row>
    <row r="78" ht="15.75" customHeight="1" outlineLevel="1">
      <c r="A78" s="12" t="s">
        <v>89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>
        <f>B78+C78+D78+E78+F78+G78+H78+I78+J78+B526+B527+B528</f>
        <v>0</v>
      </c>
    </row>
    <row r="79" ht="15.75" customHeight="1" outlineLevel="2">
      <c r="A79" s="12" t="s">
        <v>90</v>
      </c>
      <c r="B79" s="13">
        <v>7500.0</v>
      </c>
      <c r="C79" s="13">
        <v>7500.0</v>
      </c>
      <c r="D79" s="13">
        <v>7500.0</v>
      </c>
      <c r="E79" s="13">
        <v>7500.0</v>
      </c>
      <c r="F79" s="13">
        <v>7500.0</v>
      </c>
      <c r="G79" s="13">
        <v>7500.0</v>
      </c>
      <c r="H79" s="13">
        <v>7500.0</v>
      </c>
      <c r="I79" s="13">
        <v>7500.0</v>
      </c>
      <c r="J79" s="13">
        <v>7500.0</v>
      </c>
      <c r="K79" s="13">
        <v>7500.0</v>
      </c>
      <c r="L79" s="13">
        <v>7500.0</v>
      </c>
      <c r="M79" s="13">
        <v>7500.0</v>
      </c>
      <c r="N79" s="13">
        <v>90000.0</v>
      </c>
    </row>
    <row r="80" ht="15.75" customHeight="1" outlineLevel="2">
      <c r="A80" s="12" t="s">
        <v>91</v>
      </c>
      <c r="B80" s="13">
        <v>2683.49</v>
      </c>
      <c r="C80" s="13">
        <v>1906.47</v>
      </c>
      <c r="D80" s="13">
        <v>1099.0</v>
      </c>
      <c r="E80" s="13">
        <v>589.12</v>
      </c>
      <c r="F80" s="13">
        <v>735.17</v>
      </c>
      <c r="G80" s="13">
        <v>863.21</v>
      </c>
      <c r="H80" s="13">
        <v>638.83</v>
      </c>
      <c r="I80" s="13">
        <v>708.57</v>
      </c>
      <c r="J80" s="13">
        <v>638.7</v>
      </c>
      <c r="K80" s="13">
        <v>412.88</v>
      </c>
      <c r="L80" s="13">
        <v>600.0</v>
      </c>
      <c r="M80" s="13">
        <v>1000.0</v>
      </c>
      <c r="N80" s="13">
        <v>11875.44</v>
      </c>
    </row>
    <row r="81" ht="15.75" customHeight="1" outlineLevel="2">
      <c r="A81" s="12" t="s">
        <v>92</v>
      </c>
      <c r="B81" s="13">
        <v>552.37</v>
      </c>
      <c r="C81" s="13">
        <v>190.04</v>
      </c>
      <c r="D81" s="13">
        <v>132.32</v>
      </c>
      <c r="E81" s="13">
        <v>324.3</v>
      </c>
      <c r="F81" s="13">
        <v>225.54</v>
      </c>
      <c r="G81" s="13">
        <v>466.13</v>
      </c>
      <c r="H81" s="13">
        <v>224.29</v>
      </c>
      <c r="I81" s="13">
        <v>752.3</v>
      </c>
      <c r="J81" s="13">
        <v>180.98</v>
      </c>
      <c r="K81" s="13">
        <v>253.63</v>
      </c>
      <c r="L81" s="13">
        <v>334.96</v>
      </c>
      <c r="M81" s="13">
        <v>226.98</v>
      </c>
      <c r="N81" s="13">
        <v>3863.84</v>
      </c>
    </row>
    <row r="82" ht="15.75" customHeight="1" outlineLevel="2">
      <c r="A82" s="12" t="s">
        <v>93</v>
      </c>
      <c r="B82" s="13">
        <v>166.59</v>
      </c>
      <c r="C82" s="13">
        <v>66.75</v>
      </c>
      <c r="D82" s="13"/>
      <c r="E82" s="13"/>
      <c r="F82" s="13"/>
      <c r="G82" s="13">
        <v>122.9</v>
      </c>
      <c r="H82" s="13">
        <v>798.0</v>
      </c>
      <c r="I82" s="13">
        <v>1505.04</v>
      </c>
      <c r="J82" s="13"/>
      <c r="K82" s="13"/>
      <c r="L82" s="13"/>
      <c r="M82" s="13"/>
      <c r="N82" s="13">
        <f>B82+C82+D82+E82+F82+G82+H82+I82+J82+B566+B567+B568</f>
        <v>2659.28</v>
      </c>
    </row>
    <row r="83" ht="15.75" customHeight="1" outlineLevel="2">
      <c r="A83" s="12" t="s">
        <v>94</v>
      </c>
      <c r="B83" s="13">
        <v>363.81</v>
      </c>
      <c r="C83" s="13">
        <v>343.81</v>
      </c>
      <c r="D83" s="13">
        <v>391.81</v>
      </c>
      <c r="E83" s="13">
        <v>643.89</v>
      </c>
      <c r="F83" s="13">
        <v>23.83</v>
      </c>
      <c r="G83" s="13">
        <v>707.77</v>
      </c>
      <c r="H83" s="13">
        <v>318.67</v>
      </c>
      <c r="I83" s="13">
        <v>318.67</v>
      </c>
      <c r="J83" s="13">
        <v>318.67</v>
      </c>
      <c r="K83" s="13">
        <v>325.85</v>
      </c>
      <c r="L83" s="13">
        <v>310.82</v>
      </c>
      <c r="M83" s="13">
        <v>329.82</v>
      </c>
      <c r="N83" s="13">
        <v>4397.42</v>
      </c>
    </row>
    <row r="84" ht="15.75" customHeight="1" outlineLevel="2">
      <c r="A84" s="12" t="s">
        <v>95</v>
      </c>
      <c r="B84" s="13">
        <v>1315.41</v>
      </c>
      <c r="C84" s="13">
        <v>1940.14</v>
      </c>
      <c r="D84" s="13">
        <v>213.61</v>
      </c>
      <c r="E84" s="13">
        <v>933.39</v>
      </c>
      <c r="F84" s="13">
        <v>676.92</v>
      </c>
      <c r="G84" s="13">
        <v>280.6</v>
      </c>
      <c r="H84" s="13">
        <v>259.08</v>
      </c>
      <c r="I84" s="13">
        <v>70.64</v>
      </c>
      <c r="J84" s="13">
        <v>193.93</v>
      </c>
      <c r="K84" s="13">
        <v>356.7</v>
      </c>
      <c r="L84" s="13">
        <v>1096.21</v>
      </c>
      <c r="M84" s="13">
        <v>150.81</v>
      </c>
      <c r="N84" s="13">
        <v>7487.440000000001</v>
      </c>
    </row>
    <row r="85" ht="15.75" customHeight="1" outlineLevel="2">
      <c r="A85" s="12" t="s">
        <v>96</v>
      </c>
      <c r="B85" s="13">
        <v>99.87</v>
      </c>
      <c r="C85" s="13">
        <v>31.44</v>
      </c>
      <c r="D85" s="13"/>
      <c r="E85" s="13"/>
      <c r="F85" s="13">
        <v>45.7</v>
      </c>
      <c r="G85" s="13"/>
      <c r="H85" s="13">
        <v>31.44</v>
      </c>
      <c r="I85" s="13">
        <v>2191.03</v>
      </c>
      <c r="J85" s="13">
        <v>103.9</v>
      </c>
      <c r="K85" s="13">
        <v>64.87</v>
      </c>
      <c r="L85" s="13"/>
      <c r="M85" s="13">
        <v>14.83</v>
      </c>
      <c r="N85" s="13">
        <v>2583.08</v>
      </c>
    </row>
    <row r="86" ht="15.75" customHeight="1" outlineLevel="2">
      <c r="A86" s="12" t="s">
        <v>97</v>
      </c>
      <c r="B86" s="13">
        <v>1414.62</v>
      </c>
      <c r="C86" s="13">
        <v>178.41</v>
      </c>
      <c r="D86" s="13">
        <v>217.39</v>
      </c>
      <c r="E86" s="13">
        <v>287.32</v>
      </c>
      <c r="F86" s="13">
        <v>436.31</v>
      </c>
      <c r="G86" s="13">
        <v>509.51</v>
      </c>
      <c r="H86" s="13">
        <v>310.27</v>
      </c>
      <c r="I86" s="13">
        <v>524.92</v>
      </c>
      <c r="J86" s="13">
        <v>628.13</v>
      </c>
      <c r="K86" s="13">
        <v>295.67</v>
      </c>
      <c r="L86" s="13">
        <v>2186.89</v>
      </c>
      <c r="M86" s="13">
        <v>1283.21</v>
      </c>
      <c r="N86" s="13">
        <v>8272.650000000001</v>
      </c>
    </row>
    <row r="87" ht="15.75" customHeight="1" outlineLevel="2">
      <c r="A87" s="12" t="s">
        <v>98</v>
      </c>
      <c r="B87" s="13">
        <v>320.0</v>
      </c>
      <c r="C87" s="13">
        <v>160.0</v>
      </c>
      <c r="D87" s="13">
        <v>160.0</v>
      </c>
      <c r="E87" s="13">
        <v>127.74</v>
      </c>
      <c r="F87" s="13">
        <v>160.0</v>
      </c>
      <c r="G87" s="13">
        <v>160.0</v>
      </c>
      <c r="H87" s="13">
        <v>80.0</v>
      </c>
      <c r="I87" s="13">
        <v>160.0</v>
      </c>
      <c r="J87" s="13">
        <v>120.0</v>
      </c>
      <c r="K87" s="13">
        <v>120.0</v>
      </c>
      <c r="L87" s="13">
        <v>120.0</v>
      </c>
      <c r="M87" s="13">
        <v>120.0</v>
      </c>
      <c r="N87" s="14">
        <v>1807.74</v>
      </c>
    </row>
    <row r="88" ht="15.75" customHeight="1" outlineLevel="1">
      <c r="A88" s="12" t="s">
        <v>99</v>
      </c>
      <c r="B88" s="15">
        <f t="shared" ref="B88:M88" si="12">B78+B79+B80+B81+B82+B83+B84+B85+B86+B87</f>
        <v>14416.16</v>
      </c>
      <c r="C88" s="15">
        <f t="shared" si="12"/>
        <v>12317.06</v>
      </c>
      <c r="D88" s="15">
        <f t="shared" si="12"/>
        <v>9714.13</v>
      </c>
      <c r="E88" s="15">
        <f t="shared" si="12"/>
        <v>10405.76</v>
      </c>
      <c r="F88" s="15">
        <f t="shared" si="12"/>
        <v>9803.47</v>
      </c>
      <c r="G88" s="15">
        <f t="shared" si="12"/>
        <v>10610.12</v>
      </c>
      <c r="H88" s="15">
        <f t="shared" si="12"/>
        <v>10160.58</v>
      </c>
      <c r="I88" s="15">
        <f t="shared" si="12"/>
        <v>13731.17</v>
      </c>
      <c r="J88" s="15">
        <f t="shared" si="12"/>
        <v>9684.31</v>
      </c>
      <c r="K88" s="15">
        <f t="shared" si="12"/>
        <v>9329.6</v>
      </c>
      <c r="L88" s="15">
        <f t="shared" si="12"/>
        <v>12148.88</v>
      </c>
      <c r="M88" s="15">
        <f t="shared" si="12"/>
        <v>10625.65</v>
      </c>
      <c r="N88" s="15">
        <v>132946.88999999998</v>
      </c>
    </row>
    <row r="89" ht="15.75" customHeight="1" outlineLevel="1">
      <c r="A89" s="12" t="s">
        <v>100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>
        <f>B89+C89+D89+E89+F89+G89+H89+I89+J89+B636+B637+B638</f>
        <v>0</v>
      </c>
    </row>
    <row r="90" ht="15.75" customHeight="1" outlineLevel="2">
      <c r="A90" s="12" t="s">
        <v>101</v>
      </c>
      <c r="B90" s="13"/>
      <c r="C90" s="13"/>
      <c r="D90" s="13"/>
      <c r="E90" s="13"/>
      <c r="F90" s="13"/>
      <c r="G90" s="13"/>
      <c r="H90" s="13"/>
      <c r="I90" s="13">
        <v>195.0</v>
      </c>
      <c r="J90" s="13"/>
      <c r="K90" s="13"/>
      <c r="L90" s="13"/>
      <c r="M90" s="13"/>
      <c r="N90" s="13">
        <f>B90+C90+D90+E90+F90+G90+H90+I90+J90+B646+B647+B648</f>
        <v>195</v>
      </c>
    </row>
    <row r="91" ht="15.75" customHeight="1" outlineLevel="2">
      <c r="A91" s="12" t="s">
        <v>102</v>
      </c>
      <c r="B91" s="13"/>
      <c r="C91" s="13"/>
      <c r="D91" s="13"/>
      <c r="E91" s="13"/>
      <c r="F91" s="13">
        <v>408.0</v>
      </c>
      <c r="G91" s="13">
        <v>388.0</v>
      </c>
      <c r="H91" s="13">
        <v>129.0</v>
      </c>
      <c r="I91" s="13"/>
      <c r="J91" s="13"/>
      <c r="K91" s="13">
        <v>139.0</v>
      </c>
      <c r="L91" s="13">
        <v>160.0</v>
      </c>
      <c r="M91" s="13"/>
      <c r="N91" s="13">
        <v>1224.0</v>
      </c>
    </row>
    <row r="92" ht="15.75" customHeight="1" outlineLevel="2">
      <c r="A92" s="12" t="s">
        <v>103</v>
      </c>
      <c r="B92" s="13">
        <v>6500.0</v>
      </c>
      <c r="C92" s="13">
        <v>6500.0</v>
      </c>
      <c r="D92" s="13">
        <v>6500.0</v>
      </c>
      <c r="E92" s="13">
        <v>6500.0</v>
      </c>
      <c r="F92" s="13">
        <v>6500.0</v>
      </c>
      <c r="G92" s="13">
        <v>6500.0</v>
      </c>
      <c r="H92" s="13">
        <v>6500.0</v>
      </c>
      <c r="I92" s="13">
        <v>9500.0</v>
      </c>
      <c r="J92" s="13"/>
      <c r="K92" s="13"/>
      <c r="L92" s="13"/>
      <c r="M92" s="13"/>
      <c r="N92" s="13">
        <f>B92+C92+D92+E92+F92+G92+H92+I92+J92+B666+B667+B668</f>
        <v>55000</v>
      </c>
    </row>
    <row r="93" ht="15.75" customHeight="1" outlineLevel="2">
      <c r="A93" s="12" t="s">
        <v>104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ht="15.75" customHeight="1" outlineLevel="1">
      <c r="A94" s="12" t="s">
        <v>105</v>
      </c>
      <c r="B94" s="15">
        <f t="shared" ref="B94:M94" si="13">B89+B90+B91+B92+B93</f>
        <v>6500</v>
      </c>
      <c r="C94" s="15">
        <f t="shared" si="13"/>
        <v>6500</v>
      </c>
      <c r="D94" s="15">
        <f t="shared" si="13"/>
        <v>6500</v>
      </c>
      <c r="E94" s="15">
        <f t="shared" si="13"/>
        <v>6500</v>
      </c>
      <c r="F94" s="15">
        <f t="shared" si="13"/>
        <v>6908</v>
      </c>
      <c r="G94" s="15">
        <f t="shared" si="13"/>
        <v>6888</v>
      </c>
      <c r="H94" s="15">
        <f t="shared" si="13"/>
        <v>6629</v>
      </c>
      <c r="I94" s="15">
        <f t="shared" si="13"/>
        <v>9695</v>
      </c>
      <c r="J94" s="15">
        <f t="shared" si="13"/>
        <v>0</v>
      </c>
      <c r="K94" s="15">
        <f t="shared" si="13"/>
        <v>139</v>
      </c>
      <c r="L94" s="15">
        <f t="shared" si="13"/>
        <v>160</v>
      </c>
      <c r="M94" s="15">
        <f t="shared" si="13"/>
        <v>0</v>
      </c>
      <c r="N94" s="15">
        <v>56419.0</v>
      </c>
    </row>
    <row r="95" ht="15.75" customHeight="1" outlineLevel="1">
      <c r="A95" s="12" t="s">
        <v>106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>
        <f>B95+C95+D95+E95+F95+G95+H95+I95+J95+B696+B697+B698</f>
        <v>0</v>
      </c>
    </row>
    <row r="96" ht="15.75" customHeight="1" outlineLevel="2">
      <c r="A96" s="12" t="s">
        <v>107</v>
      </c>
      <c r="B96" s="13">
        <v>3260.0</v>
      </c>
      <c r="C96" s="13">
        <v>1875.0</v>
      </c>
      <c r="D96" s="13">
        <v>2100.0</v>
      </c>
      <c r="E96" s="13">
        <v>3225.0</v>
      </c>
      <c r="F96" s="13">
        <v>2850.0</v>
      </c>
      <c r="G96" s="13">
        <v>3430.0</v>
      </c>
      <c r="H96" s="13">
        <v>3350.0</v>
      </c>
      <c r="I96" s="13">
        <v>1525.0</v>
      </c>
      <c r="J96" s="13">
        <v>2625.0</v>
      </c>
      <c r="K96" s="13">
        <v>2100.0</v>
      </c>
      <c r="L96" s="13">
        <v>2400.0</v>
      </c>
      <c r="M96" s="13">
        <v>2550.0</v>
      </c>
      <c r="N96" s="13">
        <v>31290.0</v>
      </c>
    </row>
    <row r="97" ht="15.75" customHeight="1" outlineLevel="2">
      <c r="A97" s="12" t="s">
        <v>108</v>
      </c>
      <c r="B97" s="13">
        <v>36699.23</v>
      </c>
      <c r="C97" s="13">
        <v>38169.51</v>
      </c>
      <c r="D97" s="13">
        <v>33482.37</v>
      </c>
      <c r="E97" s="13">
        <v>39908.17</v>
      </c>
      <c r="F97" s="13">
        <v>33916.3</v>
      </c>
      <c r="G97" s="13">
        <v>33201.85</v>
      </c>
      <c r="H97" s="13">
        <v>32124.59</v>
      </c>
      <c r="I97" s="13">
        <v>38555.6</v>
      </c>
      <c r="J97" s="13">
        <v>27582.86</v>
      </c>
      <c r="K97" s="13">
        <v>39415.21</v>
      </c>
      <c r="L97" s="13">
        <v>31522.13</v>
      </c>
      <c r="M97" s="13">
        <v>34480.5</v>
      </c>
      <c r="N97" s="13">
        <v>419058.32</v>
      </c>
    </row>
    <row r="98" ht="15.75" customHeight="1" outlineLevel="2">
      <c r="A98" s="12" t="s">
        <v>109</v>
      </c>
      <c r="B98" s="13">
        <v>200.42</v>
      </c>
      <c r="C98" s="13">
        <v>200.42</v>
      </c>
      <c r="D98" s="13">
        <v>200.42</v>
      </c>
      <c r="E98" s="13">
        <v>200.42</v>
      </c>
      <c r="F98" s="13">
        <v>200.42</v>
      </c>
      <c r="G98" s="13">
        <v>200.42</v>
      </c>
      <c r="H98" s="13">
        <v>200.42</v>
      </c>
      <c r="I98" s="13">
        <v>187.62</v>
      </c>
      <c r="J98" s="13">
        <v>187.62</v>
      </c>
      <c r="K98" s="13"/>
      <c r="L98" s="13"/>
      <c r="M98" s="13"/>
      <c r="N98" s="13">
        <f>B98+C98+D98+E98+F98+G98+H98+I98+J98+B726+B727+B728</f>
        <v>1778.18</v>
      </c>
    </row>
    <row r="99" ht="15.75" customHeight="1" outlineLevel="2">
      <c r="A99" s="12" t="s">
        <v>110</v>
      </c>
      <c r="B99" s="13">
        <v>2807.48</v>
      </c>
      <c r="C99" s="13">
        <v>2919.98</v>
      </c>
      <c r="D99" s="13">
        <v>2561.39</v>
      </c>
      <c r="E99" s="13">
        <v>3052.97</v>
      </c>
      <c r="F99" s="13">
        <v>2594.61</v>
      </c>
      <c r="G99" s="13">
        <v>2539.96</v>
      </c>
      <c r="H99" s="13">
        <v>2457.53</v>
      </c>
      <c r="I99" s="13">
        <v>2978.08</v>
      </c>
      <c r="J99" s="13">
        <v>2340.38</v>
      </c>
      <c r="K99" s="13">
        <v>3143.3</v>
      </c>
      <c r="L99" s="13">
        <v>2354.15</v>
      </c>
      <c r="M99" s="13">
        <v>2588.81</v>
      </c>
      <c r="N99" s="14">
        <v>32338.640000000003</v>
      </c>
    </row>
    <row r="100" ht="15.75" customHeight="1" outlineLevel="1">
      <c r="A100" s="12" t="s">
        <v>111</v>
      </c>
      <c r="B100" s="15">
        <f t="shared" ref="B100:M100" si="14">B95+B96+B97+B98+B99</f>
        <v>42967.13</v>
      </c>
      <c r="C100" s="15">
        <f t="shared" si="14"/>
        <v>43164.91</v>
      </c>
      <c r="D100" s="15">
        <f t="shared" si="14"/>
        <v>38344.18</v>
      </c>
      <c r="E100" s="15">
        <f t="shared" si="14"/>
        <v>46386.56</v>
      </c>
      <c r="F100" s="15">
        <f t="shared" si="14"/>
        <v>39561.33</v>
      </c>
      <c r="G100" s="15">
        <f t="shared" si="14"/>
        <v>39372.23</v>
      </c>
      <c r="H100" s="15">
        <f t="shared" si="14"/>
        <v>38132.54</v>
      </c>
      <c r="I100" s="15">
        <f t="shared" si="14"/>
        <v>43246.3</v>
      </c>
      <c r="J100" s="15">
        <f t="shared" si="14"/>
        <v>32735.86</v>
      </c>
      <c r="K100" s="15">
        <f t="shared" si="14"/>
        <v>44658.51</v>
      </c>
      <c r="L100" s="15">
        <f t="shared" si="14"/>
        <v>36276.28</v>
      </c>
      <c r="M100" s="15">
        <f t="shared" si="14"/>
        <v>39619.31</v>
      </c>
      <c r="N100" s="15">
        <v>484465.1399999999</v>
      </c>
    </row>
    <row r="101" ht="15.75" customHeight="1" outlineLevel="1">
      <c r="A101" s="12" t="s">
        <v>112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>
        <f>B101+C101+D101+E101+F101+G101+H101+I101+J101+B756+B757+B758</f>
        <v>0</v>
      </c>
    </row>
    <row r="102" ht="15.75" customHeight="1" outlineLevel="2">
      <c r="A102" s="12" t="s">
        <v>113</v>
      </c>
      <c r="B102" s="13">
        <v>1900.0</v>
      </c>
      <c r="C102" s="13">
        <v>1900.0</v>
      </c>
      <c r="D102" s="13">
        <v>1900.0</v>
      </c>
      <c r="E102" s="13">
        <v>1900.0</v>
      </c>
      <c r="F102" s="13">
        <v>1900.0</v>
      </c>
      <c r="G102" s="13">
        <v>1900.0</v>
      </c>
      <c r="H102" s="13">
        <v>2533.83</v>
      </c>
      <c r="I102" s="13">
        <v>1900.0</v>
      </c>
      <c r="J102" s="13">
        <v>2020.0</v>
      </c>
      <c r="K102" s="13">
        <v>1900.0</v>
      </c>
      <c r="L102" s="13">
        <v>1900.0</v>
      </c>
      <c r="M102" s="13"/>
      <c r="N102" s="13">
        <v>21653.83</v>
      </c>
    </row>
    <row r="103" ht="15.75" customHeight="1" outlineLevel="2">
      <c r="A103" s="12" t="s">
        <v>114</v>
      </c>
      <c r="B103" s="13">
        <v>1112.77</v>
      </c>
      <c r="C103" s="13">
        <v>409.3</v>
      </c>
      <c r="D103" s="13">
        <v>764.62</v>
      </c>
      <c r="E103" s="13">
        <v>1291.6</v>
      </c>
      <c r="F103" s="13">
        <v>523.02</v>
      </c>
      <c r="G103" s="13">
        <v>263.32</v>
      </c>
      <c r="H103" s="13">
        <v>328.22</v>
      </c>
      <c r="I103" s="13">
        <v>63.11</v>
      </c>
      <c r="J103" s="13">
        <v>915.29</v>
      </c>
      <c r="K103" s="13">
        <v>131.17</v>
      </c>
      <c r="L103" s="13">
        <v>315.25</v>
      </c>
      <c r="M103" s="13">
        <v>737.27</v>
      </c>
      <c r="N103" s="13">
        <v>6854.939999999999</v>
      </c>
    </row>
    <row r="104" ht="15.75" customHeight="1" outlineLevel="2">
      <c r="A104" s="12" t="s">
        <v>115</v>
      </c>
      <c r="B104" s="13">
        <v>295.99</v>
      </c>
      <c r="C104" s="13">
        <v>187.24</v>
      </c>
      <c r="D104" s="13"/>
      <c r="E104" s="13">
        <v>186.21</v>
      </c>
      <c r="F104" s="13">
        <v>716.81</v>
      </c>
      <c r="G104" s="13">
        <v>110.0</v>
      </c>
      <c r="H104" s="13">
        <v>110.0</v>
      </c>
      <c r="I104" s="13">
        <v>110.0</v>
      </c>
      <c r="J104" s="13">
        <v>110.0</v>
      </c>
      <c r="K104" s="13">
        <v>110.0</v>
      </c>
      <c r="L104" s="13">
        <v>110.0</v>
      </c>
      <c r="M104" s="13">
        <v>110.0</v>
      </c>
      <c r="N104" s="13">
        <v>2156.25</v>
      </c>
    </row>
    <row r="105" ht="15.75" customHeight="1" outlineLevel="2">
      <c r="A105" s="12" t="s">
        <v>116</v>
      </c>
      <c r="B105" s="13">
        <v>5369.84</v>
      </c>
      <c r="C105" s="13">
        <v>225.96</v>
      </c>
      <c r="D105" s="13">
        <v>2198.98</v>
      </c>
      <c r="E105" s="13">
        <v>5405.43</v>
      </c>
      <c r="F105" s="13">
        <v>1783.36</v>
      </c>
      <c r="G105" s="13">
        <v>5623.01</v>
      </c>
      <c r="H105" s="13">
        <v>1540.25</v>
      </c>
      <c r="I105" s="13">
        <v>873.44</v>
      </c>
      <c r="J105" s="13">
        <v>1577.96</v>
      </c>
      <c r="K105" s="13">
        <v>826.35</v>
      </c>
      <c r="L105" s="13">
        <v>2093.95</v>
      </c>
      <c r="M105" s="13">
        <v>1430.38</v>
      </c>
      <c r="N105" s="13">
        <v>28948.91</v>
      </c>
    </row>
    <row r="106" ht="15.75" customHeight="1" outlineLevel="2">
      <c r="A106" s="12" t="s">
        <v>117</v>
      </c>
      <c r="B106" s="13">
        <v>1635.18</v>
      </c>
      <c r="C106" s="13">
        <v>1635.18</v>
      </c>
      <c r="D106" s="13">
        <v>1635.18</v>
      </c>
      <c r="E106" s="13">
        <v>1635.18</v>
      </c>
      <c r="F106" s="13">
        <v>1635.18</v>
      </c>
      <c r="G106" s="13">
        <v>1635.18</v>
      </c>
      <c r="H106" s="13">
        <v>1635.18</v>
      </c>
      <c r="I106" s="13">
        <v>1635.18</v>
      </c>
      <c r="J106" s="13">
        <v>1635.18</v>
      </c>
      <c r="K106" s="13">
        <v>1635.18</v>
      </c>
      <c r="L106" s="13">
        <v>1635.18</v>
      </c>
      <c r="M106" s="13">
        <v>1635.18</v>
      </c>
      <c r="N106" s="14">
        <v>19622.16</v>
      </c>
    </row>
    <row r="107" ht="15.75" customHeight="1" outlineLevel="1">
      <c r="A107" s="12" t="s">
        <v>118</v>
      </c>
      <c r="B107" s="15">
        <f t="shared" ref="B107:M107" si="15">B101+B102+B103+B104+B105+B106</f>
        <v>10313.78</v>
      </c>
      <c r="C107" s="15">
        <f t="shared" si="15"/>
        <v>4357.68</v>
      </c>
      <c r="D107" s="15">
        <f t="shared" si="15"/>
        <v>6498.78</v>
      </c>
      <c r="E107" s="15">
        <f t="shared" si="15"/>
        <v>10418.42</v>
      </c>
      <c r="F107" s="15">
        <f t="shared" si="15"/>
        <v>6558.37</v>
      </c>
      <c r="G107" s="15">
        <f t="shared" si="15"/>
        <v>9531.51</v>
      </c>
      <c r="H107" s="15">
        <f t="shared" si="15"/>
        <v>6147.48</v>
      </c>
      <c r="I107" s="15">
        <f t="shared" si="15"/>
        <v>4581.73</v>
      </c>
      <c r="J107" s="15">
        <f t="shared" si="15"/>
        <v>6258.43</v>
      </c>
      <c r="K107" s="15">
        <f t="shared" si="15"/>
        <v>4602.7</v>
      </c>
      <c r="L107" s="15">
        <f t="shared" si="15"/>
        <v>6054.38</v>
      </c>
      <c r="M107" s="15">
        <f t="shared" si="15"/>
        <v>3912.83</v>
      </c>
      <c r="N107" s="15">
        <v>79236.08999999994</v>
      </c>
    </row>
    <row r="108" ht="15.75" customHeight="1" outlineLevel="1">
      <c r="A108" s="12" t="s">
        <v>119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>
        <f>B108+C108+D108+E108+F108+G108+H108+I108+J108+B826+B827+B828</f>
        <v>0</v>
      </c>
    </row>
    <row r="109" ht="15.75" customHeight="1" outlineLevel="2">
      <c r="A109" s="12" t="s">
        <v>120</v>
      </c>
      <c r="B109" s="13"/>
      <c r="C109" s="13"/>
      <c r="D109" s="13"/>
      <c r="E109" s="13"/>
      <c r="F109" s="13"/>
      <c r="G109" s="13"/>
      <c r="H109" s="13"/>
      <c r="I109" s="13"/>
      <c r="J109" s="13">
        <v>97.69</v>
      </c>
      <c r="K109" s="13">
        <v>5.15</v>
      </c>
      <c r="L109" s="13"/>
      <c r="M109" s="13"/>
      <c r="N109" s="13">
        <v>102.84</v>
      </c>
    </row>
    <row r="110" ht="15.75" customHeight="1" outlineLevel="2">
      <c r="A110" s="12" t="s">
        <v>121</v>
      </c>
      <c r="B110" s="13"/>
      <c r="C110" s="13"/>
      <c r="D110" s="13"/>
      <c r="E110" s="13">
        <v>11807.95</v>
      </c>
      <c r="F110" s="13"/>
      <c r="G110" s="13"/>
      <c r="H110" s="13"/>
      <c r="I110" s="13">
        <v>269692.02</v>
      </c>
      <c r="J110" s="13"/>
      <c r="K110" s="13"/>
      <c r="L110" s="13"/>
      <c r="M110" s="13"/>
      <c r="N110" s="13">
        <f>B110+C110+D110+E110+F110+G110+H110+I110+J110+B846+B847+B848</f>
        <v>281499.97</v>
      </c>
    </row>
    <row r="111" ht="15.75" customHeight="1" outlineLevel="2">
      <c r="A111" s="12" t="s">
        <v>122</v>
      </c>
      <c r="B111" s="13">
        <v>-1499.03</v>
      </c>
      <c r="C111" s="13">
        <v>-13199.38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>
        <f>B111+C111+D111+E111+F111+G111+H111+I111+J111+B856+B857+B858</f>
        <v>-14698.41</v>
      </c>
    </row>
    <row r="112" ht="15.75" customHeight="1" outlineLevel="1">
      <c r="A112" s="12" t="s">
        <v>123</v>
      </c>
      <c r="B112" s="15">
        <f t="shared" ref="B112:M112" si="16">B108+B109+B110+B111</f>
        <v>-1499.03</v>
      </c>
      <c r="C112" s="15">
        <f t="shared" si="16"/>
        <v>-13199.38</v>
      </c>
      <c r="D112" s="15">
        <f t="shared" si="16"/>
        <v>0</v>
      </c>
      <c r="E112" s="15">
        <f t="shared" si="16"/>
        <v>11807.95</v>
      </c>
      <c r="F112" s="15">
        <f t="shared" si="16"/>
        <v>0</v>
      </c>
      <c r="G112" s="15">
        <f t="shared" si="16"/>
        <v>0</v>
      </c>
      <c r="H112" s="15">
        <f t="shared" si="16"/>
        <v>0</v>
      </c>
      <c r="I112" s="15">
        <f t="shared" si="16"/>
        <v>269692.02</v>
      </c>
      <c r="J112" s="15">
        <f t="shared" si="16"/>
        <v>97.69</v>
      </c>
      <c r="K112" s="15">
        <f t="shared" si="16"/>
        <v>5.15</v>
      </c>
      <c r="L112" s="15">
        <f t="shared" si="16"/>
        <v>0</v>
      </c>
      <c r="M112" s="15">
        <f t="shared" si="16"/>
        <v>0</v>
      </c>
      <c r="N112" s="15">
        <v>266904.39999999997</v>
      </c>
    </row>
    <row r="113" ht="15.75" customHeight="1" outlineLevel="1">
      <c r="A113" s="12" t="s">
        <v>124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>
        <f>B113+C113+D113+E113+F113+G113+H113+I113+J113+B876+B877+B878</f>
        <v>0</v>
      </c>
    </row>
    <row r="114" ht="15.75" customHeight="1" outlineLevel="2">
      <c r="A114" s="12" t="s">
        <v>125</v>
      </c>
      <c r="B114" s="13">
        <v>345.76</v>
      </c>
      <c r="C114" s="13">
        <v>97.51</v>
      </c>
      <c r="D114" s="13">
        <v>602.78</v>
      </c>
      <c r="E114" s="13">
        <v>872.36</v>
      </c>
      <c r="F114" s="13">
        <v>1341.01</v>
      </c>
      <c r="G114" s="13">
        <v>572.03</v>
      </c>
      <c r="H114" s="13">
        <v>703.7</v>
      </c>
      <c r="I114" s="13">
        <v>484.38</v>
      </c>
      <c r="J114" s="13">
        <v>861.15</v>
      </c>
      <c r="K114" s="13">
        <v>1682.76</v>
      </c>
      <c r="L114" s="13">
        <v>931.08</v>
      </c>
      <c r="M114" s="13">
        <v>959.72</v>
      </c>
      <c r="N114" s="13">
        <v>9454.24</v>
      </c>
    </row>
    <row r="115" ht="15.75" customHeight="1" outlineLevel="2">
      <c r="A115" s="12" t="s">
        <v>126</v>
      </c>
      <c r="B115" s="13"/>
      <c r="C115" s="13"/>
      <c r="D115" s="13"/>
      <c r="E115" s="13">
        <v>800.0</v>
      </c>
      <c r="F115" s="13"/>
      <c r="G115" s="13"/>
      <c r="H115" s="13"/>
      <c r="I115" s="13">
        <v>650.0</v>
      </c>
      <c r="J115" s="13"/>
      <c r="K115" s="13"/>
      <c r="L115" s="13"/>
      <c r="M115" s="13"/>
      <c r="N115" s="13">
        <f>B115+C115+D115+E115+F115+G115+H115+I115+J115+B896+B897+B898</f>
        <v>1450</v>
      </c>
    </row>
    <row r="116" ht="15.75" customHeight="1" outlineLevel="2">
      <c r="A116" s="12" t="s">
        <v>127</v>
      </c>
      <c r="B116" s="13">
        <v>5642.35</v>
      </c>
      <c r="C116" s="13">
        <v>5817.58</v>
      </c>
      <c r="D116" s="13">
        <v>5690.56</v>
      </c>
      <c r="E116" s="13">
        <v>5582.89</v>
      </c>
      <c r="F116" s="13">
        <v>5706.64</v>
      </c>
      <c r="G116" s="13">
        <v>5558.74</v>
      </c>
      <c r="H116" s="13">
        <v>5267.98</v>
      </c>
      <c r="I116" s="13">
        <v>5313.3</v>
      </c>
      <c r="J116" s="13">
        <v>5547.61</v>
      </c>
      <c r="K116" s="13">
        <v>5042.59</v>
      </c>
      <c r="L116" s="13">
        <v>4972.5</v>
      </c>
      <c r="M116" s="13">
        <v>4848.66</v>
      </c>
      <c r="N116" s="13">
        <v>64991.40000000001</v>
      </c>
    </row>
    <row r="117" ht="15.75" customHeight="1" outlineLevel="2">
      <c r="A117" s="12" t="s">
        <v>128</v>
      </c>
      <c r="B117" s="13">
        <v>294.92</v>
      </c>
      <c r="C117" s="13">
        <v>295.17</v>
      </c>
      <c r="D117" s="13">
        <v>513.3</v>
      </c>
      <c r="E117" s="13">
        <v>513.3</v>
      </c>
      <c r="F117" s="13">
        <v>555.86</v>
      </c>
      <c r="G117" s="13">
        <v>495.06</v>
      </c>
      <c r="H117" s="13">
        <v>442.39</v>
      </c>
      <c r="I117" s="13">
        <v>422.35</v>
      </c>
      <c r="J117" s="13">
        <v>235.87</v>
      </c>
      <c r="K117" s="13">
        <v>174.85</v>
      </c>
      <c r="L117" s="13">
        <v>130.51</v>
      </c>
      <c r="M117" s="13">
        <v>207.17</v>
      </c>
      <c r="N117" s="14">
        <v>4280.749999999999</v>
      </c>
    </row>
    <row r="118" ht="15.75" customHeight="1" outlineLevel="1">
      <c r="A118" s="12" t="s">
        <v>129</v>
      </c>
      <c r="B118" s="15">
        <f t="shared" ref="B118:M118" si="17">B113+B114+B115+B116+B117</f>
        <v>6283.03</v>
      </c>
      <c r="C118" s="15">
        <f t="shared" si="17"/>
        <v>6210.26</v>
      </c>
      <c r="D118" s="15">
        <f t="shared" si="17"/>
        <v>6806.64</v>
      </c>
      <c r="E118" s="15">
        <f t="shared" si="17"/>
        <v>7768.55</v>
      </c>
      <c r="F118" s="15">
        <f t="shared" si="17"/>
        <v>7603.51</v>
      </c>
      <c r="G118" s="15">
        <f t="shared" si="17"/>
        <v>6625.83</v>
      </c>
      <c r="H118" s="15">
        <f t="shared" si="17"/>
        <v>6414.07</v>
      </c>
      <c r="I118" s="15">
        <f t="shared" si="17"/>
        <v>6870.03</v>
      </c>
      <c r="J118" s="15">
        <f t="shared" si="17"/>
        <v>6644.63</v>
      </c>
      <c r="K118" s="15">
        <f t="shared" si="17"/>
        <v>6900.2</v>
      </c>
      <c r="L118" s="15">
        <f t="shared" si="17"/>
        <v>6034.09</v>
      </c>
      <c r="M118" s="15">
        <f t="shared" si="17"/>
        <v>6015.55</v>
      </c>
      <c r="N118" s="15">
        <v>80176.39</v>
      </c>
    </row>
    <row r="119" ht="15.75" customHeight="1" outlineLevel="1">
      <c r="A119" s="12" t="s">
        <v>130</v>
      </c>
      <c r="B119" s="13">
        <v>24579.15</v>
      </c>
      <c r="C119" s="13">
        <v>24538.0</v>
      </c>
      <c r="D119" s="13">
        <v>24496.75</v>
      </c>
      <c r="E119" s="13">
        <v>24455.4</v>
      </c>
      <c r="F119" s="13">
        <v>24413.94</v>
      </c>
      <c r="G119" s="13">
        <v>24372.39</v>
      </c>
      <c r="H119" s="13">
        <v>24330.73</v>
      </c>
      <c r="I119" s="13">
        <v>24288.97</v>
      </c>
      <c r="J119" s="13">
        <v>24247.1</v>
      </c>
      <c r="K119" s="13">
        <v>24205.14</v>
      </c>
      <c r="L119" s="13">
        <v>24496.75</v>
      </c>
      <c r="M119" s="13">
        <v>24496.75</v>
      </c>
      <c r="N119" s="13">
        <v>292921.07</v>
      </c>
    </row>
    <row r="120" ht="15.75" customHeight="1" outlineLevel="1">
      <c r="A120" s="12" t="s">
        <v>131</v>
      </c>
      <c r="B120" s="13">
        <v>1002.0</v>
      </c>
      <c r="C120" s="13">
        <v>956.0</v>
      </c>
      <c r="D120" s="13">
        <v>1292.13</v>
      </c>
      <c r="E120" s="13">
        <v>1060.68</v>
      </c>
      <c r="F120" s="13">
        <v>4349.98</v>
      </c>
      <c r="G120" s="13">
        <v>1396.68</v>
      </c>
      <c r="H120" s="13">
        <v>858.0</v>
      </c>
      <c r="I120" s="13">
        <v>950.68</v>
      </c>
      <c r="J120" s="13">
        <v>658.0</v>
      </c>
      <c r="K120" s="13">
        <v>756.93</v>
      </c>
      <c r="L120" s="13">
        <v>640.0</v>
      </c>
      <c r="M120" s="13">
        <v>640.0</v>
      </c>
      <c r="N120" s="13">
        <v>14561.080000000002</v>
      </c>
    </row>
    <row r="121" ht="15.75" customHeight="1" outlineLevel="1">
      <c r="A121" s="12" t="s">
        <v>132</v>
      </c>
      <c r="B121" s="13">
        <v>-1296.99</v>
      </c>
      <c r="C121" s="13"/>
      <c r="D121" s="13"/>
      <c r="E121" s="13">
        <v>-1178.98</v>
      </c>
      <c r="F121" s="13"/>
      <c r="G121" s="13">
        <v>-65.0</v>
      </c>
      <c r="H121" s="13">
        <v>-1001.59</v>
      </c>
      <c r="I121" s="13"/>
      <c r="J121" s="13">
        <v>-325.0</v>
      </c>
      <c r="K121" s="13">
        <v>-2168.13</v>
      </c>
      <c r="L121" s="13"/>
      <c r="M121" s="13"/>
      <c r="N121" s="14">
        <v>-6035.6900000000005</v>
      </c>
    </row>
    <row r="122" ht="15.75" customHeight="1">
      <c r="A122" s="16" t="s">
        <v>133</v>
      </c>
      <c r="B122" s="17">
        <f t="shared" ref="B122:M122" si="18">B48+B62+B67+B77+B88+B94+B100+B107+B112+B118+B119+B120+B121</f>
        <v>141496.97</v>
      </c>
      <c r="C122" s="17">
        <f t="shared" si="18"/>
        <v>224707.76</v>
      </c>
      <c r="D122" s="17">
        <f t="shared" si="18"/>
        <v>132254.05</v>
      </c>
      <c r="E122" s="17">
        <f t="shared" si="18"/>
        <v>149874.16</v>
      </c>
      <c r="F122" s="17">
        <f t="shared" si="18"/>
        <v>134080.46</v>
      </c>
      <c r="G122" s="17">
        <f t="shared" si="18"/>
        <v>140366.09</v>
      </c>
      <c r="H122" s="17">
        <f t="shared" si="18"/>
        <v>173254.16</v>
      </c>
      <c r="I122" s="17">
        <f t="shared" si="18"/>
        <v>393745.5</v>
      </c>
      <c r="J122" s="17">
        <f t="shared" si="18"/>
        <v>102097.99</v>
      </c>
      <c r="K122" s="17">
        <f t="shared" si="18"/>
        <v>167489.36</v>
      </c>
      <c r="L122" s="17">
        <f t="shared" si="18"/>
        <v>147429.38</v>
      </c>
      <c r="M122" s="17">
        <f t="shared" si="18"/>
        <v>110744.03</v>
      </c>
      <c r="N122" s="18">
        <v>2017539.9099999997</v>
      </c>
    </row>
    <row r="123" ht="15.75" customHeight="1">
      <c r="A123" s="12" t="s">
        <v>134</v>
      </c>
      <c r="B123" s="15">
        <f t="shared" ref="B123:N123" si="19">B42-B122</f>
        <v>94261.46</v>
      </c>
      <c r="C123" s="15">
        <f t="shared" si="19"/>
        <v>-23875.55</v>
      </c>
      <c r="D123" s="15">
        <f t="shared" si="19"/>
        <v>59178.63</v>
      </c>
      <c r="E123" s="15">
        <f t="shared" si="19"/>
        <v>93118.99</v>
      </c>
      <c r="F123" s="15">
        <f t="shared" si="19"/>
        <v>31657.29</v>
      </c>
      <c r="G123" s="15">
        <f t="shared" si="19"/>
        <v>71398.95</v>
      </c>
      <c r="H123" s="15">
        <f t="shared" si="19"/>
        <v>42280.18</v>
      </c>
      <c r="I123" s="15">
        <f t="shared" si="19"/>
        <v>-192754.13</v>
      </c>
      <c r="J123" s="15">
        <f t="shared" si="19"/>
        <v>113662.59</v>
      </c>
      <c r="K123" s="15">
        <f t="shared" si="19"/>
        <v>25161.34</v>
      </c>
      <c r="L123" s="15">
        <f t="shared" si="19"/>
        <v>65388.03</v>
      </c>
      <c r="M123" s="15">
        <f t="shared" si="19"/>
        <v>97009.13</v>
      </c>
      <c r="N123" s="15">
        <f t="shared" si="19"/>
        <v>476486.91</v>
      </c>
    </row>
    <row r="124" ht="15.75" customHeight="1">
      <c r="A124" s="12" t="s">
        <v>135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ht="15.75" customHeight="1" outlineLevel="1">
      <c r="A125" s="12" t="s">
        <v>136</v>
      </c>
      <c r="B125" s="13">
        <v>135.96</v>
      </c>
      <c r="C125" s="13">
        <v>141.69</v>
      </c>
      <c r="D125" s="13">
        <v>144.93</v>
      </c>
      <c r="E125" s="13">
        <v>151.13</v>
      </c>
      <c r="F125" s="13">
        <v>161.47</v>
      </c>
      <c r="G125" s="13">
        <v>146.22</v>
      </c>
      <c r="H125" s="13">
        <v>154.5</v>
      </c>
      <c r="I125" s="13">
        <v>145.49</v>
      </c>
      <c r="J125" s="13">
        <v>151.18</v>
      </c>
      <c r="K125" s="13">
        <v>193.66</v>
      </c>
      <c r="L125" s="13">
        <v>193.66</v>
      </c>
      <c r="M125" s="13">
        <v>193.66</v>
      </c>
      <c r="N125" s="14">
        <v>1913.5500000000004</v>
      </c>
    </row>
    <row r="126" ht="15.75" customHeight="1">
      <c r="A126" s="12" t="s">
        <v>137</v>
      </c>
      <c r="B126" s="15">
        <f t="shared" ref="B126:M126" si="20">B125</f>
        <v>135.96</v>
      </c>
      <c r="C126" s="15">
        <f t="shared" si="20"/>
        <v>141.69</v>
      </c>
      <c r="D126" s="15">
        <f t="shared" si="20"/>
        <v>144.93</v>
      </c>
      <c r="E126" s="15">
        <f t="shared" si="20"/>
        <v>151.13</v>
      </c>
      <c r="F126" s="15">
        <f t="shared" si="20"/>
        <v>161.47</v>
      </c>
      <c r="G126" s="15">
        <f t="shared" si="20"/>
        <v>146.22</v>
      </c>
      <c r="H126" s="15">
        <f t="shared" si="20"/>
        <v>154.5</v>
      </c>
      <c r="I126" s="15">
        <f t="shared" si="20"/>
        <v>145.49</v>
      </c>
      <c r="J126" s="15">
        <f t="shared" si="20"/>
        <v>151.18</v>
      </c>
      <c r="K126" s="15">
        <f t="shared" si="20"/>
        <v>193.66</v>
      </c>
      <c r="L126" s="15">
        <f t="shared" si="20"/>
        <v>193.66</v>
      </c>
      <c r="M126" s="15">
        <f t="shared" si="20"/>
        <v>193.66</v>
      </c>
      <c r="N126" s="15">
        <v>1913.5500000000004</v>
      </c>
    </row>
    <row r="127" ht="15.75" customHeight="1">
      <c r="A127" s="12" t="s">
        <v>138</v>
      </c>
      <c r="B127" s="15">
        <f t="shared" ref="B127:N127" si="21">B126</f>
        <v>135.96</v>
      </c>
      <c r="C127" s="15">
        <f t="shared" si="21"/>
        <v>141.69</v>
      </c>
      <c r="D127" s="15">
        <f t="shared" si="21"/>
        <v>144.93</v>
      </c>
      <c r="E127" s="15">
        <f t="shared" si="21"/>
        <v>151.13</v>
      </c>
      <c r="F127" s="15">
        <f t="shared" si="21"/>
        <v>161.47</v>
      </c>
      <c r="G127" s="15">
        <f t="shared" si="21"/>
        <v>146.22</v>
      </c>
      <c r="H127" s="15">
        <f t="shared" si="21"/>
        <v>154.5</v>
      </c>
      <c r="I127" s="15">
        <f t="shared" si="21"/>
        <v>145.49</v>
      </c>
      <c r="J127" s="15">
        <f t="shared" si="21"/>
        <v>151.18</v>
      </c>
      <c r="K127" s="15">
        <f t="shared" si="21"/>
        <v>193.66</v>
      </c>
      <c r="L127" s="15">
        <f t="shared" si="21"/>
        <v>193.66</v>
      </c>
      <c r="M127" s="15">
        <f t="shared" si="21"/>
        <v>193.66</v>
      </c>
      <c r="N127" s="15">
        <f t="shared" si="21"/>
        <v>1913.55</v>
      </c>
    </row>
    <row r="128" ht="15.75" customHeight="1">
      <c r="A128" s="19" t="s">
        <v>139</v>
      </c>
      <c r="B128" s="20">
        <f t="shared" ref="B128:N128" si="22">B123+B127</f>
        <v>94397.42</v>
      </c>
      <c r="C128" s="20">
        <f t="shared" si="22"/>
        <v>-23733.86</v>
      </c>
      <c r="D128" s="20">
        <f t="shared" si="22"/>
        <v>59323.56</v>
      </c>
      <c r="E128" s="20">
        <f t="shared" si="22"/>
        <v>93270.12</v>
      </c>
      <c r="F128" s="20">
        <f t="shared" si="22"/>
        <v>31818.76</v>
      </c>
      <c r="G128" s="20">
        <f t="shared" si="22"/>
        <v>71545.17</v>
      </c>
      <c r="H128" s="20">
        <f t="shared" si="22"/>
        <v>42434.68</v>
      </c>
      <c r="I128" s="20">
        <f t="shared" si="22"/>
        <v>-192608.64</v>
      </c>
      <c r="J128" s="20">
        <f t="shared" si="22"/>
        <v>113813.77</v>
      </c>
      <c r="K128" s="20">
        <f t="shared" si="22"/>
        <v>25355</v>
      </c>
      <c r="L128" s="20">
        <f t="shared" si="22"/>
        <v>65581.69</v>
      </c>
      <c r="M128" s="20">
        <f t="shared" si="22"/>
        <v>97202.79</v>
      </c>
      <c r="N128" s="20">
        <f t="shared" si="22"/>
        <v>478400.46</v>
      </c>
    </row>
    <row r="129" ht="15.75" customHeight="1">
      <c r="A129" s="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ht="15.75" customHeight="1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ht="15.75" customHeight="1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ht="15.75" customHeight="1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ht="15.75" customHeight="1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ht="15.75" customHeight="1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ht="15.75" customHeight="1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ht="15.75" customHeight="1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ht="15.75" customHeight="1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ht="15.75" customHeight="1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ht="15.75" customHeight="1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ht="15.75" customHeight="1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ht="15.75" customHeight="1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ht="15.75" customHeight="1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ht="15.75" customHeight="1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ht="15.75" customHeight="1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ht="15.75" customHeight="1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ht="15.75" customHeight="1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ht="15.75" customHeight="1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ht="15.75" customHeight="1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ht="15.75" customHeight="1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ht="15.75" customHeight="1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ht="15.75" customHeight="1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ht="15.75" customHeight="1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ht="15.75" customHeight="1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ht="15.75" customHeight="1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ht="15.75" customHeight="1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ht="15.75" customHeight="1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ht="15.75" customHeight="1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ht="15.75" customHeight="1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ht="15.75" customHeight="1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ht="15.75" customHeight="1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ht="15.75" customHeight="1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ht="15.75" customHeight="1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ht="15.75" customHeight="1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ht="15.75" customHeight="1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ht="15.75" customHeight="1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ht="15.75" customHeight="1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ht="15.75" customHeight="1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ht="15.75" customHeight="1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ht="15.75" customHeight="1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ht="15.75" customHeight="1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ht="15.75" customHeight="1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ht="15.75" customHeight="1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ht="15.75" customHeight="1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ht="15.75" customHeight="1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ht="15.75" customHeight="1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ht="15.75" customHeight="1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ht="15.75" customHeight="1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ht="15.75" customHeight="1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ht="15.75" customHeight="1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ht="15.75" customHeight="1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ht="15.75" customHeight="1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ht="15.75" customHeight="1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ht="15.75" customHeight="1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ht="15.75" customHeight="1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ht="15.75" customHeight="1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ht="15.75" customHeight="1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ht="15.75" customHeight="1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ht="15.75" customHeight="1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ht="15.75" customHeight="1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ht="15.75" customHeight="1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ht="15.75" customHeight="1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ht="15.75" customHeight="1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ht="15.75" customHeight="1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ht="15.75" customHeight="1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ht="15.75" customHeight="1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ht="15.75" customHeight="1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ht="15.75" customHeight="1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ht="15.75" customHeight="1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ht="15.75" customHeight="1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ht="15.75" customHeight="1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ht="15.75" customHeight="1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ht="15.75" customHeight="1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ht="15.75" customHeight="1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ht="15.75" customHeight="1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ht="15.75" customHeight="1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ht="15.75" customHeight="1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ht="15.75" customHeight="1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ht="15.75" customHeight="1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ht="15.75" customHeight="1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ht="15.75" customHeight="1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ht="15.75" customHeight="1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ht="15.75" customHeight="1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ht="15.75" customHeight="1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ht="15.75" customHeight="1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ht="15.75" customHeight="1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ht="15.75" customHeight="1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ht="15.75" customHeight="1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ht="15.75" customHeight="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ht="15.75" customHeight="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ht="15.75" customHeight="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ht="15.75" customHeight="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ht="15.75" customHeight="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ht="15.75" customHeight="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ht="15.75" customHeight="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ht="15.75" customHeight="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ht="15.75" customHeight="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ht="15.75" customHeight="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ht="15.75" customHeight="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ht="15.75" customHeight="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ht="15.75" customHeight="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ht="15.75" customHeight="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ht="15.75" customHeight="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ht="15.75" customHeight="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ht="15.75" customHeight="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ht="15.75" customHeight="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ht="15.75" customHeight="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ht="15.75" customHeight="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ht="15.75" customHeight="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ht="15.75" customHeight="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ht="15.75" customHeight="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ht="15.75" customHeight="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ht="15.75" customHeight="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ht="15.75" customHeight="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ht="15.75" customHeight="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ht="15.75" customHeight="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ht="15.75" customHeight="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ht="15.75" customHeight="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ht="15.75" customHeight="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ht="15.75" customHeight="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ht="15.75" customHeight="1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ht="15.75" customHeight="1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ht="15.75" customHeight="1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ht="15.75" customHeight="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ht="15.75" customHeight="1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ht="15.75" customHeight="1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ht="15.75" customHeight="1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ht="15.75" customHeight="1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ht="15.75" customHeight="1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ht="15.75" customHeight="1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ht="15.75" customHeight="1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ht="15.75" customHeight="1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ht="15.75" customHeight="1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ht="15.75" customHeight="1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ht="15.75" customHeight="1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ht="15.75" customHeight="1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ht="15.75" customHeight="1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ht="15.75" customHeight="1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ht="15.75" customHeight="1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ht="15.75" customHeight="1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ht="15.75" customHeight="1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ht="15.75" customHeight="1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ht="15.75" customHeight="1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ht="15.75" customHeight="1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ht="15.75" customHeight="1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ht="15.75" customHeight="1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ht="15.75" customHeight="1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ht="15.75" customHeight="1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ht="15.75" customHeight="1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ht="15.75" customHeight="1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ht="15.75" customHeight="1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ht="15.75" customHeight="1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ht="15.75" customHeight="1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ht="15.75" customHeight="1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ht="15.75" customHeight="1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ht="15.75" customHeight="1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ht="15.75" customHeight="1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ht="15.75" customHeight="1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ht="15.75" customHeight="1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ht="15.75" customHeight="1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ht="15.75" customHeight="1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ht="15.75" customHeight="1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ht="15.75" customHeight="1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ht="15.75" customHeight="1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ht="15.75" customHeight="1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ht="15.75" customHeight="1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ht="15.75" customHeight="1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ht="15.75" customHeight="1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ht="15.75" customHeight="1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ht="15.75" customHeight="1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ht="15.75" customHeight="1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ht="15.75" customHeight="1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ht="15.75" customHeight="1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ht="15.75" customHeight="1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ht="15.75" customHeight="1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ht="15.75" customHeight="1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ht="15.75" customHeight="1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ht="15.75" customHeight="1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ht="15.75" customHeight="1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ht="15.75" customHeight="1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ht="15.75" customHeight="1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ht="15.75" customHeight="1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ht="15.75" customHeight="1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ht="15.75" customHeight="1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ht="15.75" customHeight="1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ht="15.75" customHeight="1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ht="15.75" customHeight="1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ht="15.75" customHeight="1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ht="15.75" customHeight="1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ht="15.75" customHeight="1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ht="15.75" customHeight="1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ht="15.75" customHeight="1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ht="15.75" customHeight="1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ht="15.75" customHeight="1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ht="15.75" customHeight="1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ht="15.75" customHeight="1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ht="15.75" customHeight="1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ht="15.75" customHeight="1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ht="15.75" customHeight="1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ht="15.75" customHeight="1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ht="15.75" customHeight="1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ht="15.75" customHeight="1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ht="15.75" customHeight="1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ht="15.75" customHeight="1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ht="15.75" customHeight="1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ht="15.75" customHeight="1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ht="15.75" customHeight="1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ht="15.75" customHeight="1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ht="15.75" customHeight="1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ht="15.75" customHeight="1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ht="15.75" customHeight="1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ht="15.75" customHeight="1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ht="15.75" customHeight="1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ht="15.75" customHeight="1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ht="15.75" customHeight="1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ht="15.75" customHeight="1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ht="15.75" customHeight="1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ht="15.75" customHeight="1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ht="15.75" customHeight="1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ht="15.75" customHeight="1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ht="15.75" customHeight="1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ht="15.75" customHeight="1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ht="15.75" customHeight="1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ht="15.75" customHeight="1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ht="15.75" customHeight="1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ht="15.75" customHeight="1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ht="15.75" customHeight="1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ht="15.75" customHeight="1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ht="15.75" customHeight="1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ht="15.75" customHeight="1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ht="15.75" customHeight="1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ht="15.75" customHeight="1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ht="15.75" customHeight="1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ht="15.75" customHeight="1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ht="15.75" customHeight="1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ht="15.75" customHeight="1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ht="15.75" customHeight="1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ht="15.75" customHeight="1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ht="15.75" customHeight="1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ht="15.75" customHeight="1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ht="15.75" customHeight="1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ht="15.75" customHeight="1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ht="15.75" customHeight="1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ht="15.75" customHeight="1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ht="15.75" customHeight="1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ht="15.75" customHeight="1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ht="15.75" customHeight="1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ht="15.75" customHeight="1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ht="15.75" customHeight="1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ht="15.75" customHeight="1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ht="15.75" customHeight="1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ht="15.75" customHeight="1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ht="15.75" customHeight="1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ht="15.75" customHeight="1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ht="15.75" customHeight="1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ht="15.75" customHeight="1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ht="15.75" customHeight="1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ht="15.75" customHeight="1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ht="15.75" customHeight="1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ht="15.75" customHeight="1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ht="15.75" customHeight="1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ht="15.75" customHeight="1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ht="15.75" customHeight="1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ht="15.75" customHeight="1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ht="15.75" customHeight="1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ht="15.75" customHeight="1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ht="15.75" customHeight="1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ht="15.75" customHeight="1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ht="15.75" customHeight="1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ht="15.75" customHeight="1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ht="15.75" customHeight="1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ht="15.75" customHeight="1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ht="15.75" customHeight="1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ht="15.75" customHeight="1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ht="15.75" customHeight="1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ht="15.75" customHeight="1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ht="15.75" customHeight="1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ht="15.75" customHeight="1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ht="15.75" customHeight="1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ht="15.75" customHeight="1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ht="15.75" customHeight="1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ht="15.75" customHeight="1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ht="15.75" customHeight="1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ht="15.75" customHeight="1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ht="15.75" customHeight="1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ht="15.75" customHeight="1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ht="15.75" customHeight="1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ht="15.75" customHeight="1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ht="15.75" customHeight="1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ht="15.75" customHeight="1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ht="15.75" customHeight="1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ht="15.75" customHeight="1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ht="15.75" customHeight="1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ht="15.75" customHeight="1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ht="15.75" customHeight="1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ht="15.75" customHeight="1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ht="15.75" customHeight="1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ht="15.75" customHeight="1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ht="15.75" customHeight="1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ht="15.75" customHeight="1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ht="15.75" customHeight="1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ht="15.75" customHeight="1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ht="15.75" customHeight="1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ht="15.75" customHeight="1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ht="15.75" customHeight="1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ht="15.75" customHeight="1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ht="15.75" customHeight="1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ht="15.75" customHeight="1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ht="15.75" customHeight="1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ht="15.75" customHeight="1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ht="15.75" customHeight="1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ht="15.75" customHeight="1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ht="15.75" customHeight="1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ht="15.75" customHeight="1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ht="15.75" customHeight="1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ht="15.75" customHeight="1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ht="15.75" customHeight="1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ht="15.75" customHeight="1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ht="15.75" customHeight="1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ht="15.75" customHeight="1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ht="15.75" customHeight="1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ht="15.75" customHeight="1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ht="15.75" customHeight="1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ht="15.75" customHeight="1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ht="15.75" customHeight="1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ht="15.75" customHeight="1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ht="15.75" customHeight="1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ht="15.75" customHeight="1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ht="15.75" customHeight="1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ht="15.75" customHeight="1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ht="15.75" customHeight="1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ht="15.75" customHeight="1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ht="15.75" customHeight="1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ht="15.75" customHeight="1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ht="15.75" customHeight="1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ht="15.75" customHeight="1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ht="15.75" customHeight="1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ht="15.75" customHeight="1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ht="15.75" customHeight="1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ht="15.75" customHeight="1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ht="15.75" customHeight="1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ht="15.75" customHeight="1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ht="15.75" customHeight="1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ht="15.75" customHeight="1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ht="15.75" customHeight="1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ht="15.75" customHeight="1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ht="15.75" customHeight="1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ht="15.75" customHeight="1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ht="15.75" customHeight="1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ht="15.75" customHeight="1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ht="15.75" customHeight="1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ht="15.75" customHeight="1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ht="15.75" customHeight="1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ht="15.75" customHeight="1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ht="15.75" customHeight="1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ht="15.75" customHeight="1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ht="15.75" customHeight="1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ht="15.75" customHeight="1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ht="15.75" customHeight="1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ht="15.75" customHeight="1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ht="15.75" customHeight="1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ht="15.75" customHeight="1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ht="15.75" customHeight="1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ht="15.75" customHeight="1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ht="15.75" customHeight="1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ht="15.75" customHeight="1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ht="15.75" customHeight="1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ht="15.75" customHeight="1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ht="15.75" customHeight="1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ht="15.75" customHeight="1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ht="15.75" customHeight="1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ht="15.75" customHeight="1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ht="15.75" customHeight="1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ht="15.75" customHeight="1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ht="15.75" customHeight="1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ht="15.75" customHeight="1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ht="15.75" customHeight="1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ht="15.75" customHeight="1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ht="15.75" customHeight="1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ht="15.75" customHeight="1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ht="15.75" customHeight="1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ht="15.75" customHeight="1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ht="15.75" customHeight="1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ht="15.75" customHeight="1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ht="15.75" customHeight="1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ht="15.75" customHeight="1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ht="15.75" customHeight="1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ht="15.75" customHeight="1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ht="15.75" customHeight="1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ht="15.75" customHeight="1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ht="15.75" customHeight="1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ht="15.75" customHeight="1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ht="15.75" customHeight="1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ht="15.75" customHeight="1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ht="15.75" customHeight="1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ht="15.75" customHeight="1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ht="15.75" customHeight="1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ht="15.75" customHeight="1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ht="15.75" customHeight="1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ht="15.75" customHeight="1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ht="15.75" customHeight="1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ht="15.75" customHeight="1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ht="15.75" customHeight="1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ht="15.75" customHeight="1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ht="15.75" customHeight="1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ht="15.75" customHeight="1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ht="15.75" customHeight="1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ht="15.75" customHeight="1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ht="15.75" customHeight="1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ht="15.75" customHeight="1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ht="15.75" customHeight="1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ht="15.75" customHeight="1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ht="15.75" customHeight="1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ht="15.75" customHeight="1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ht="15.75" customHeight="1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ht="15.75" customHeight="1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ht="15.75" customHeight="1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ht="15.75" customHeight="1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ht="15.75" customHeight="1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ht="15.75" customHeight="1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ht="15.75" customHeight="1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ht="15.75" customHeight="1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ht="15.75" customHeight="1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ht="15.75" customHeight="1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ht="15.75" customHeight="1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ht="15.75" customHeight="1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ht="15.75" customHeight="1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ht="15.75" customHeight="1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ht="15.75" customHeight="1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ht="15.75" customHeight="1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ht="15.75" customHeight="1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ht="15.75" customHeight="1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ht="15.75" customHeight="1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ht="15.75" customHeight="1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ht="15.75" customHeight="1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ht="15.75" customHeight="1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ht="15.75" customHeight="1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ht="15.75" customHeight="1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ht="15.75" customHeight="1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ht="15.75" customHeight="1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ht="15.75" customHeight="1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ht="15.75" customHeight="1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ht="15.75" customHeight="1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ht="15.75" customHeight="1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ht="15.75" customHeight="1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ht="15.75" customHeight="1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ht="15.75" customHeight="1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ht="15.75" customHeight="1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ht="15.75" customHeight="1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ht="15.75" customHeight="1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ht="15.75" customHeight="1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ht="15.75" customHeight="1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ht="15.75" customHeight="1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ht="15.75" customHeight="1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ht="15.75" customHeight="1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ht="15.75" customHeight="1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ht="15.75" customHeight="1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ht="15.75" customHeight="1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ht="15.75" customHeight="1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ht="15.75" customHeight="1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ht="15.75" customHeight="1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ht="15.75" customHeight="1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ht="15.75" customHeight="1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ht="15.75" customHeight="1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ht="15.75" customHeight="1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ht="15.75" customHeight="1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ht="15.75" customHeight="1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ht="15.75" customHeight="1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ht="15.75" customHeight="1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ht="15.75" customHeight="1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ht="15.75" customHeight="1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ht="15.75" customHeight="1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ht="15.75" customHeight="1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ht="15.75" customHeight="1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ht="15.75" customHeight="1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ht="15.75" customHeight="1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ht="15.75" customHeight="1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ht="15.75" customHeight="1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ht="15.75" customHeight="1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ht="15.75" customHeight="1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ht="15.75" customHeight="1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ht="15.75" customHeight="1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ht="15.75" customHeight="1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ht="15.75" customHeight="1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ht="15.75" customHeight="1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ht="15.75" customHeight="1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ht="15.75" customHeight="1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ht="15.75" customHeight="1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ht="15.75" customHeight="1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ht="15.75" customHeight="1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ht="15.75" customHeight="1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ht="15.75" customHeight="1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ht="15.75" customHeight="1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ht="15.75" customHeight="1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ht="15.75" customHeight="1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ht="15.75" customHeight="1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ht="15.75" customHeight="1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ht="15.75" customHeight="1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ht="15.75" customHeight="1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ht="15.75" customHeight="1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ht="15.75" customHeight="1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ht="15.75" customHeight="1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ht="15.75" customHeight="1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ht="15.75" customHeight="1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ht="15.75" customHeight="1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ht="15.75" customHeight="1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ht="15.75" customHeight="1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ht="15.75" customHeight="1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ht="15.75" customHeight="1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ht="15.75" customHeight="1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ht="15.75" customHeight="1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ht="15.75" customHeight="1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ht="15.75" customHeight="1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ht="15.75" customHeight="1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ht="15.75" customHeight="1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ht="15.75" customHeight="1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ht="15.75" customHeight="1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ht="15.75" customHeight="1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ht="15.75" customHeight="1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ht="15.75" customHeight="1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ht="15.75" customHeight="1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ht="15.75" customHeight="1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ht="15.75" customHeight="1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ht="15.75" customHeight="1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ht="15.75" customHeight="1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ht="15.75" customHeight="1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ht="15.75" customHeight="1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ht="15.75" customHeight="1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ht="15.75" customHeight="1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ht="15.75" customHeight="1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ht="15.75" customHeight="1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ht="15.75" customHeight="1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ht="15.75" customHeight="1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ht="15.75" customHeight="1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ht="15.75" customHeight="1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ht="15.75" customHeight="1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ht="15.75" customHeight="1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ht="15.75" customHeight="1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ht="15.75" customHeight="1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ht="15.75" customHeight="1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ht="15.75" customHeight="1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ht="15.75" customHeight="1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ht="15.75" customHeight="1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ht="15.75" customHeight="1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ht="15.75" customHeight="1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ht="15.75" customHeight="1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ht="15.75" customHeight="1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ht="15.75" customHeight="1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ht="15.75" customHeight="1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ht="15.75" customHeight="1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ht="15.75" customHeight="1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ht="15.75" customHeight="1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ht="15.75" customHeight="1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ht="15.75" customHeight="1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ht="15.75" customHeight="1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ht="15.75" customHeight="1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ht="15.75" customHeight="1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ht="15.75" customHeight="1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ht="15.75" customHeight="1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ht="15.75" customHeight="1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ht="15.75" customHeight="1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ht="15.75" customHeight="1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ht="15.75" customHeight="1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ht="15.75" customHeight="1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ht="15.75" customHeight="1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ht="15.75" customHeight="1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ht="15.75" customHeight="1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ht="15.75" customHeight="1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ht="15.75" customHeight="1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ht="15.75" customHeight="1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ht="15.75" customHeight="1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ht="15.75" customHeight="1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ht="15.75" customHeight="1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ht="15.75" customHeight="1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ht="15.75" customHeight="1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ht="15.75" customHeight="1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ht="15.75" customHeight="1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ht="15.75" customHeight="1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ht="15.75" customHeight="1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ht="15.75" customHeight="1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ht="15.75" customHeight="1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ht="15.75" customHeight="1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ht="15.75" customHeight="1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ht="15.75" customHeight="1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ht="15.75" customHeight="1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ht="15.75" customHeight="1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ht="15.75" customHeight="1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ht="15.75" customHeight="1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ht="15.75" customHeight="1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ht="15.75" customHeight="1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ht="15.75" customHeight="1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ht="15.75" customHeight="1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ht="15.75" customHeight="1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ht="15.75" customHeight="1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ht="15.75" customHeight="1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ht="15.75" customHeight="1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ht="15.75" customHeight="1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ht="15.75" customHeight="1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ht="15.75" customHeight="1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ht="15.75" customHeight="1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ht="15.75" customHeight="1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ht="15.75" customHeight="1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ht="15.75" customHeight="1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ht="15.75" customHeight="1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ht="15.75" customHeight="1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ht="15.75" customHeight="1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ht="15.75" customHeight="1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ht="15.75" customHeight="1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ht="15.75" customHeight="1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ht="15.75" customHeight="1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ht="15.75" customHeight="1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ht="15.75" customHeight="1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ht="15.75" customHeight="1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ht="15.75" customHeight="1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ht="15.75" customHeight="1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ht="15.75" customHeight="1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ht="15.75" customHeight="1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ht="15.75" customHeight="1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ht="15.75" customHeight="1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ht="15.75" customHeight="1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ht="15.75" customHeight="1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ht="15.75" customHeight="1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ht="15.75" customHeight="1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ht="15.75" customHeight="1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ht="15.75" customHeight="1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ht="15.75" customHeight="1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ht="15.75" customHeight="1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ht="15.75" customHeight="1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ht="15.75" customHeight="1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ht="15.75" customHeight="1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ht="15.75" customHeight="1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ht="15.75" customHeight="1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ht="15.75" customHeight="1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ht="15.75" customHeight="1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ht="15.75" customHeight="1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ht="15.75" customHeight="1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ht="15.75" customHeight="1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ht="15.75" customHeight="1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ht="15.75" customHeight="1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ht="15.75" customHeight="1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ht="15.75" customHeight="1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ht="15.75" customHeight="1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ht="15.75" customHeight="1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ht="15.75" customHeight="1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ht="15.75" customHeight="1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ht="15.75" customHeight="1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ht="15.75" customHeight="1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ht="15.75" customHeight="1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ht="15.75" customHeight="1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ht="15.75" customHeight="1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ht="15.75" customHeight="1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ht="15.75" customHeight="1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ht="15.75" customHeight="1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ht="15.75" customHeight="1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ht="15.75" customHeight="1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ht="15.75" customHeight="1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ht="15.75" customHeight="1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ht="15.75" customHeight="1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ht="15.75" customHeight="1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ht="15.75" customHeight="1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ht="15.75" customHeight="1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ht="15.75" customHeight="1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ht="15.75" customHeight="1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ht="15.75" customHeight="1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ht="15.75" customHeight="1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ht="15.75" customHeight="1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ht="15.75" customHeight="1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ht="15.75" customHeight="1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ht="15.75" customHeight="1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ht="15.75" customHeight="1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ht="15.75" customHeight="1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ht="15.75" customHeight="1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ht="15.75" customHeight="1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ht="15.75" customHeight="1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ht="15.75" customHeight="1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ht="15.75" customHeight="1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ht="15.75" customHeight="1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ht="15.75" customHeight="1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ht="15.75" customHeight="1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ht="15.75" customHeight="1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ht="15.75" customHeight="1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ht="15.75" customHeight="1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ht="15.75" customHeight="1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ht="15.75" customHeight="1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ht="15.75" customHeight="1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ht="15.75" customHeight="1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ht="15.75" customHeight="1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ht="15.75" customHeight="1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ht="15.75" customHeight="1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ht="15.75" customHeight="1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ht="15.75" customHeight="1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ht="15.75" customHeight="1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ht="15.75" customHeight="1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ht="15.75" customHeight="1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ht="15.75" customHeight="1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ht="15.75" customHeight="1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ht="15.75" customHeight="1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ht="15.75" customHeight="1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ht="15.75" customHeight="1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ht="15.75" customHeight="1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ht="15.75" customHeight="1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ht="15.75" customHeight="1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ht="15.75" customHeight="1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ht="15.75" customHeight="1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ht="15.75" customHeight="1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ht="15.75" customHeight="1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ht="15.75" customHeight="1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ht="15.75" customHeight="1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ht="15.75" customHeight="1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ht="15.75" customHeight="1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ht="15.75" customHeight="1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ht="15.75" customHeight="1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ht="15.75" customHeight="1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ht="15.75" customHeight="1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ht="15.75" customHeight="1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ht="15.75" customHeight="1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ht="15.75" customHeight="1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ht="15.75" customHeight="1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ht="15.75" customHeight="1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ht="15.75" customHeight="1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ht="15.75" customHeight="1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ht="15.75" customHeight="1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ht="15.75" customHeight="1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ht="15.75" customHeight="1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ht="15.75" customHeight="1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ht="15.75" customHeight="1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ht="15.75" customHeight="1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ht="15.75" customHeight="1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ht="15.75" customHeight="1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ht="15.75" customHeight="1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ht="15.75" customHeight="1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ht="15.75" customHeight="1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ht="15.75" customHeight="1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ht="15.75" customHeight="1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ht="15.75" customHeight="1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ht="15.75" customHeight="1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ht="15.75" customHeight="1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ht="15.75" customHeight="1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ht="15.75" customHeight="1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ht="15.75" customHeight="1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ht="15.75" customHeight="1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ht="15.75" customHeight="1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ht="15.75" customHeight="1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ht="15.75" customHeight="1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ht="15.75" customHeight="1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ht="15.75" customHeight="1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ht="15.75" customHeight="1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ht="15.75" customHeight="1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ht="15.75" customHeight="1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ht="15.75" customHeight="1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ht="15.75" customHeight="1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ht="15.75" customHeight="1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ht="15.75" customHeight="1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ht="15.75" customHeight="1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ht="15.75" customHeight="1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ht="15.75" customHeight="1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ht="15.75" customHeight="1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ht="15.75" customHeight="1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ht="15.75" customHeight="1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ht="15.75" customHeight="1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ht="15.75" customHeight="1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ht="15.75" customHeight="1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ht="15.75" customHeight="1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ht="15.75" customHeight="1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ht="15.75" customHeight="1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ht="15.75" customHeight="1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ht="15.75" customHeight="1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ht="15.75" customHeight="1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ht="15.75" customHeight="1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ht="15.75" customHeight="1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ht="15.75" customHeight="1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ht="15.75" customHeight="1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ht="15.75" customHeight="1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ht="15.75" customHeight="1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ht="15.75" customHeight="1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ht="15.75" customHeight="1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ht="15.75" customHeight="1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ht="15.75" customHeight="1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ht="15.75" customHeight="1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ht="15.75" customHeight="1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ht="15.75" customHeight="1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ht="15.75" customHeight="1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ht="15.75" customHeight="1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ht="15.75" customHeight="1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ht="15.75" customHeight="1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ht="15.75" customHeight="1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ht="15.75" customHeight="1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ht="15.75" customHeight="1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ht="15.75" customHeight="1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ht="15.75" customHeight="1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ht="15.75" customHeight="1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ht="15.75" customHeight="1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ht="15.75" customHeight="1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ht="15.75" customHeight="1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ht="15.75" customHeight="1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ht="15.75" customHeight="1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ht="15.75" customHeight="1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ht="15.75" customHeight="1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ht="15.75" customHeight="1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ht="15.75" customHeight="1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ht="15.75" customHeight="1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ht="15.75" customHeight="1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ht="15.75" customHeight="1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ht="15.75" customHeight="1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ht="15.75" customHeight="1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ht="15.75" customHeight="1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ht="15.75" customHeight="1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ht="15.75" customHeight="1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ht="15.75" customHeight="1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ht="15.75" customHeight="1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ht="15.75" customHeight="1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ht="15.75" customHeight="1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ht="15.75" customHeight="1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ht="15.75" customHeight="1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ht="15.75" customHeight="1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ht="15.75" customHeight="1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ht="15.75" customHeight="1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ht="15.75" customHeight="1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ht="15.75" customHeight="1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ht="15.75" customHeight="1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ht="15.75" customHeight="1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ht="15.75" customHeight="1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ht="15.75" customHeight="1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ht="15.75" customHeight="1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ht="15.75" customHeight="1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ht="15.75" customHeight="1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ht="15.75" customHeight="1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ht="15.75" customHeight="1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ht="15.75" customHeight="1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ht="15.75" customHeight="1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ht="15.75" customHeight="1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ht="15.75" customHeight="1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ht="15.75" customHeight="1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ht="15.75" customHeight="1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ht="15.75" customHeight="1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ht="15.75" customHeight="1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ht="15.75" customHeight="1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ht="15.75" customHeight="1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ht="15.75" customHeight="1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ht="15.75" customHeight="1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ht="15.75" customHeight="1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ht="15.75" customHeight="1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ht="15.75" customHeight="1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ht="15.75" customHeight="1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ht="15.75" customHeight="1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ht="15.75" customHeight="1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ht="15.75" customHeight="1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ht="15.75" customHeight="1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ht="15.75" customHeight="1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ht="15.75" customHeight="1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ht="15.75" customHeight="1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ht="15.75" customHeight="1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ht="15.75" customHeight="1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ht="15.75" customHeight="1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ht="15.75" customHeight="1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ht="15.75" customHeight="1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ht="15.75" customHeight="1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ht="15.75" customHeight="1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ht="15.75" customHeight="1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ht="15.75" customHeight="1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ht="15.75" customHeight="1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ht="15.75" customHeight="1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ht="15.75" customHeight="1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ht="15.75" customHeight="1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ht="15.75" customHeight="1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ht="15.75" customHeight="1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ht="15.75" customHeight="1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ht="15.75" customHeight="1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ht="15.75" customHeight="1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ht="15.75" customHeight="1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ht="15.75" customHeight="1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 ht="15.75" customHeight="1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  <row r="1002" ht="15.75" customHeight="1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</row>
    <row r="1003" ht="15.75" customHeight="1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</row>
    <row r="1004" ht="15.75" customHeight="1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</row>
    <row r="1005" ht="15.75" customHeight="1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</row>
    <row r="1006" ht="15.75" customHeight="1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</row>
    <row r="1007" ht="15.75" customHeight="1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</row>
    <row r="1008" ht="15.75" customHeight="1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</row>
    <row r="1009" ht="15.75" customHeight="1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</row>
    <row r="1010" ht="15.75" customHeight="1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</row>
    <row r="1011" ht="15.75" customHeight="1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</row>
    <row r="1012" ht="15.75" customHeight="1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</row>
    <row r="1013" ht="15.75" customHeight="1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</row>
    <row r="1014" ht="15.75" customHeight="1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</row>
    <row r="1015" ht="15.75" customHeight="1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</row>
    <row r="1016" ht="15.75" customHeight="1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</row>
    <row r="1017" ht="15.75" customHeight="1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</row>
    <row r="1018" ht="15.75" customHeight="1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</row>
    <row r="1019" ht="15.75" customHeight="1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</row>
    <row r="1020" ht="15.75" customHeight="1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</row>
    <row r="1021" ht="15.75" customHeight="1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</row>
    <row r="1022" ht="15.75" customHeight="1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</row>
    <row r="1023" ht="15.75" customHeight="1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</row>
    <row r="1024" ht="15.75" customHeight="1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</row>
    <row r="1025" ht="15.75" customHeight="1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</row>
    <row r="1026" ht="15.75" customHeight="1">
      <c r="A1026" s="2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</row>
  </sheetData>
  <mergeCells count="3">
    <mergeCell ref="A1:N1"/>
    <mergeCell ref="A2:N2"/>
    <mergeCell ref="A3:N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21" t="s">
        <v>140</v>
      </c>
      <c r="E1" s="22"/>
      <c r="F1" s="22"/>
      <c r="G1" s="22"/>
      <c r="H1" s="22"/>
      <c r="I1" s="22"/>
      <c r="J1" s="22"/>
      <c r="K1" s="22"/>
      <c r="L1" s="22"/>
      <c r="M1" s="22"/>
      <c r="N1" s="22"/>
    </row>
    <row r="2">
      <c r="A2" s="22" t="s">
        <v>17</v>
      </c>
      <c r="B2" s="23" t="s">
        <v>141</v>
      </c>
      <c r="C2" s="23" t="s">
        <v>142</v>
      </c>
      <c r="D2" s="23" t="s">
        <v>143</v>
      </c>
      <c r="E2" s="23" t="s">
        <v>144</v>
      </c>
      <c r="F2" s="23" t="s">
        <v>145</v>
      </c>
      <c r="G2" s="23" t="s">
        <v>146</v>
      </c>
      <c r="H2" s="23" t="s">
        <v>147</v>
      </c>
      <c r="I2" s="23" t="s">
        <v>148</v>
      </c>
      <c r="J2" s="23" t="s">
        <v>149</v>
      </c>
      <c r="K2" s="23" t="s">
        <v>150</v>
      </c>
      <c r="L2" s="23" t="s">
        <v>151</v>
      </c>
      <c r="M2" s="23" t="s">
        <v>152</v>
      </c>
      <c r="N2" s="23" t="s">
        <v>15</v>
      </c>
    </row>
    <row r="41">
      <c r="A41" s="22"/>
      <c r="B41" s="24"/>
      <c r="C41" s="25"/>
      <c r="D41" s="25"/>
      <c r="E41" s="25"/>
      <c r="F41" s="25"/>
      <c r="G41" s="25"/>
      <c r="H41" s="25"/>
      <c r="I41" s="25"/>
      <c r="J41" s="25"/>
      <c r="K41" s="24"/>
      <c r="L41" s="24"/>
      <c r="M41" s="25"/>
      <c r="N41" s="24"/>
    </row>
    <row r="42">
      <c r="A42" s="22"/>
      <c r="B42" s="25"/>
      <c r="C42" s="25"/>
      <c r="D42" s="25"/>
      <c r="E42" s="25"/>
      <c r="F42" s="25"/>
      <c r="G42" s="25"/>
      <c r="H42" s="25"/>
      <c r="I42" s="25"/>
      <c r="J42" s="24"/>
      <c r="K42" s="25"/>
      <c r="L42" s="25"/>
      <c r="M42" s="24"/>
      <c r="N42" s="24"/>
    </row>
    <row r="43">
      <c r="A43" s="22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>
      <c r="A44" s="22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>
      <c r="A45" s="22"/>
      <c r="B45" s="24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4"/>
    </row>
    <row r="46">
      <c r="A46" s="22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>
      <c r="A47" s="2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>
      <c r="A48" s="23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>
      <c r="A49" s="22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>
      <c r="A50" s="22"/>
      <c r="B50" s="25"/>
      <c r="C50" s="25"/>
      <c r="D50" s="25"/>
      <c r="E50" s="25"/>
      <c r="F50" s="24"/>
      <c r="G50" s="24"/>
      <c r="H50" s="25"/>
      <c r="I50" s="25"/>
      <c r="J50" s="25"/>
      <c r="K50" s="25"/>
      <c r="L50" s="25"/>
      <c r="M50" s="25"/>
      <c r="N50" s="25"/>
    </row>
    <row r="51">
      <c r="A51" s="22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>
      <c r="A52" s="2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>
      <c r="A53" s="2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</sheetData>
  <mergeCells count="1">
    <mergeCell ref="A1:D1"/>
  </mergeCells>
  <drawing r:id="rId1"/>
</worksheet>
</file>