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<sst xmlns="http://schemas.openxmlformats.org/spreadsheetml/2006/main" count="166" uniqueCount="140">
  <si>
    <t>Profit and Loss by Month</t>
  </si>
  <si>
    <t>Aspen Forest Management</t>
  </si>
  <si>
    <t>February 1, 2025-January 31, 2026</t>
  </si>
  <si>
    <t>Distribution account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</si>
  <si>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</si>
  <si>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</si>
  <si>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</si>
  <si>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</si>
  <si>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</si>
  <si>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</si>
  <si>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</si>
  <si>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</si>
  <si>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</si>
  <si>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</si>
  <si>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</si>
  <si>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</si>
  <si>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Total</t>
  </si>
  <si>
    <t>Income</t>
  </si>
  <si>
    <t/>
  </si>
  <si>
    <t>0 New Rental Income</t>
  </si>
  <si>
    <t>Fee, Washer Dryer Rental</t>
  </si>
  <si>
    <t>Pet Rent</t>
  </si>
  <si>
    <t>Rent Income</t>
  </si>
  <si>
    <t>Total for 0 New Rental Income</t>
  </si>
  <si>
    <t>0 Other Income</t>
  </si>
  <si>
    <t>Fee, Application</t>
  </si>
  <si>
    <t>Fee, Convienence</t>
  </si>
  <si>
    <t>Fee, Copies/Faxes/Visitor Tag/Keys</t>
  </si>
  <si>
    <t>Fee, Filing for Eviction</t>
  </si>
  <si>
    <t>Fee, Late</t>
  </si>
  <si>
    <t>Fee, NSF</t>
  </si>
  <si>
    <t>Fee, Other</t>
  </si>
  <si>
    <t>Fee, Termination/ Subletting</t>
  </si>
  <si>
    <t>Fee, Writ of Possesion</t>
  </si>
  <si>
    <t>Move-In Admin Fee</t>
  </si>
  <si>
    <t>Move-Out Exiting Admin Fee</t>
  </si>
  <si>
    <t>Pet Fee - one time to establish pet</t>
  </si>
  <si>
    <t>Post Collections</t>
  </si>
  <si>
    <t>Tenant Repairs</t>
  </si>
  <si>
    <t>Total for 0 Other Income</t>
  </si>
  <si>
    <t>0 Utility Income</t>
  </si>
  <si>
    <t>Fee, NHCRWA</t>
  </si>
  <si>
    <t>Fee, Sewer</t>
  </si>
  <si>
    <t>Fee, Trash</t>
  </si>
  <si>
    <t>Fee, Water</t>
  </si>
  <si>
    <t>Total for 0 Utility Income</t>
  </si>
  <si>
    <t>Vendor Rewards &amp; Referrals</t>
  </si>
  <si>
    <t>Total Income</t>
  </si>
  <si>
    <t>Expense</t>
  </si>
  <si>
    <t>0 Tenant Expenses</t>
  </si>
  <si>
    <t>Current Tenant Discount</t>
  </si>
  <si>
    <t>Move-In Special</t>
  </si>
  <si>
    <t>Referral Discount</t>
  </si>
  <si>
    <t>Total for 0 Tenant Expenses</t>
  </si>
  <si>
    <t>TOTAL INCOME</t>
  </si>
  <si>
    <t>Expenses</t>
  </si>
  <si>
    <t>0 ADVERTISING AND MARKETING</t>
  </si>
  <si>
    <t>Apts.com / 40007</t>
  </si>
  <si>
    <t>Google Ads / 40002</t>
  </si>
  <si>
    <t>Other Advertising Expense / 40006</t>
  </si>
  <si>
    <t>Total for 0 ADVERTISING AND MARKETING</t>
  </si>
  <si>
    <t>0 CAPITAL EXPENSES</t>
  </si>
  <si>
    <t>Appliances / 80010</t>
  </si>
  <si>
    <t>Electrical / 80012</t>
  </si>
  <si>
    <t>HVAC / 80013</t>
  </si>
  <si>
    <t>Interior Framing Updates / 80014</t>
  </si>
  <si>
    <t>Landscape / 80015</t>
  </si>
  <si>
    <t>New Flooring / 80016</t>
  </si>
  <si>
    <t>Other Capital Expenses / 80017</t>
  </si>
  <si>
    <t>Paint / 80018</t>
  </si>
  <si>
    <t>Plumbing / 80019</t>
  </si>
  <si>
    <t>Powerwashing / 80020</t>
  </si>
  <si>
    <t>Tools / 80005</t>
  </si>
  <si>
    <t>Total for 0 CAPITAL EXPENSES</t>
  </si>
  <si>
    <t>0 INSURANCE &amp; LEGAL</t>
  </si>
  <si>
    <t>Insurance / 70000</t>
  </si>
  <si>
    <t>Legal &amp; Professional Services / 70003</t>
  </si>
  <si>
    <t>MIP - Mortgage Ins / 80006</t>
  </si>
  <si>
    <t>Worker's Comp / 80009</t>
  </si>
  <si>
    <t>Total for 0 INSURANCE &amp; LEGAL</t>
  </si>
  <si>
    <t>0 MAKE READY EXPENSES</t>
  </si>
  <si>
    <t>Carpentry &amp; Drywall Repair / 80021</t>
  </si>
  <si>
    <t>Cleaning / 80022</t>
  </si>
  <si>
    <t>Electrical / 80023</t>
  </si>
  <si>
    <t>Materials &amp; Supplies / 80024</t>
  </si>
  <si>
    <t>Other Make Ready Expenses / 80025</t>
  </si>
  <si>
    <t>Paint - Labor / 80026</t>
  </si>
  <si>
    <t>Paint - Materials &amp; Supplies / 80027</t>
  </si>
  <si>
    <t>Resurfacing / 80028</t>
  </si>
  <si>
    <t>Total for 0 MAKE READY EXPENSES</t>
  </si>
  <si>
    <t>0 OFFICE EXPENSES</t>
  </si>
  <si>
    <t>Carter Rd Rent Expense / 50002</t>
  </si>
  <si>
    <t>Car &amp; Truck / 50006</t>
  </si>
  <si>
    <t>Food / 60001</t>
  </si>
  <si>
    <t>Incentives, Education &amp; Uniforms / 60002</t>
  </si>
  <si>
    <t>Internet, Email, &amp; Website / 60011</t>
  </si>
  <si>
    <t>Office Admin &amp; Supplies / 50005</t>
  </si>
  <si>
    <t>Office Equipment (Computers, Copiers, etc) / 50007</t>
  </si>
  <si>
    <t>Office Software/App subscription Expense / 50055</t>
  </si>
  <si>
    <t>Phones / 60012</t>
  </si>
  <si>
    <t>Total for 0 OFFICE EXPENSES</t>
  </si>
  <si>
    <t>0 OTHER GENERAL ADMINISTRATIVE</t>
  </si>
  <si>
    <t>Bank Service Fees / 50004 or 50008</t>
  </si>
  <si>
    <t>Eviction Costs / 50003</t>
  </si>
  <si>
    <t>Mgmt Fees / 64000</t>
  </si>
  <si>
    <t>Misc Expenses</t>
  </si>
  <si>
    <t>Total for 0 OTHER GENERAL ADMINISTRATIVE</t>
  </si>
  <si>
    <t>0 Payroll</t>
  </si>
  <si>
    <t>1099 Employees / 60018</t>
  </si>
  <si>
    <t>Payroll Employees / 60004</t>
  </si>
  <si>
    <t>Payroll Processing Fees / 60019</t>
  </si>
  <si>
    <t>Payroll Taxes / 60017</t>
  </si>
  <si>
    <t>Total for 0 Payroll</t>
  </si>
  <si>
    <t>0 SERVICE CONTRACTS</t>
  </si>
  <si>
    <t>Landscape Maintenence / 60020</t>
  </si>
  <si>
    <t>Pest Control / 60021</t>
  </si>
  <si>
    <t>Recycling Disposal / 60022</t>
  </si>
  <si>
    <t>Trash Disposal / 60013</t>
  </si>
  <si>
    <t>Trash Valet Service / 60023</t>
  </si>
  <si>
    <t>Total for 0 SERVICE CONTRACTS</t>
  </si>
  <si>
    <t>0 TAXES</t>
  </si>
  <si>
    <t>Taxes &amp; Licenses / 60008</t>
  </si>
  <si>
    <t>Taxes, Property / 60009</t>
  </si>
  <si>
    <t>Total for 0 TAXES</t>
  </si>
  <si>
    <t>0 UTILITIES</t>
  </si>
  <si>
    <t>Electricity / 60010</t>
  </si>
  <si>
    <t>Septic System / 60024</t>
  </si>
  <si>
    <t>Water - Bldgs / 60014</t>
  </si>
  <si>
    <t>Water - Irrigation / 60025</t>
  </si>
  <si>
    <t>Total for 0 UTILITIES</t>
  </si>
  <si>
    <t>Interest Expense / 80000</t>
  </si>
  <si>
    <t>Security / 60007</t>
  </si>
  <si>
    <t>Total for Expenses</t>
  </si>
  <si>
    <t>Net Operating Income</t>
  </si>
  <si>
    <t>Other Income</t>
  </si>
  <si>
    <t>Interest Income / 40005</t>
  </si>
  <si>
    <t>Total for Other Income</t>
  </si>
  <si>
    <t>Other Expenses</t>
  </si>
  <si>
    <t>Net Other Income</t>
  </si>
  <si>
    <t>Net Income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</si>
</sst>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0.00"/>
    <numFmt numFmtId="165" formatCode="&quot;$&quot;#,##0.00"/>
  </numFmts>
  <fonts count="9">
    <font>
      <sz val="12.0"/>
      <color theme="1"/>
      <name val="Calibri"/>
      <scheme val="minor"/>
    </font>
    <font>
      <b/>
      <sz val="14.0"/>
      <color theme="1"/>
      <name val="Arial"/>
    </font>
    <font>
      <b/>
      <sz val="12.0"/>
      <color theme="1"/>
      <name val="Arial"/>
    </font>
    <font>
      <b/>
      <sz val="10.0"/>
      <color theme="1"/>
      <name val="Arial"/>
    </font>
    <font>
      <sz val="12.0"/>
      <color theme="1"/>
      <name val="Calibri"/>
    </font>
    <font>
      <b/>
      <sz val="9.0"/>
      <color theme="1"/>
      <name val="Arial"/>
    </font>
    <font>
      <b/>
      <sz val="8.0"/>
      <color theme="1"/>
      <name val="Arial"/>
    </font>
    <font>
      <sz val="8.0"/>
      <color theme="1"/>
      <name val="Arial"/>
    </font>
    <font>
      <sz val="11.0"/>
      <color theme="1"/>
      <name val="Aptos Narrow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3">
    <border/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2" numFmtId="0" xfId="0" applyAlignment="1" applyFont="1">
      <alignment horizontal="center" shrinkToFit="0" wrapText="1"/>
    </xf>
    <xf borderId="0" fillId="0" fontId="3" numFmtId="0" xfId="0" applyAlignment="1" applyFont="1">
      <alignment horizontal="center" shrinkToFit="0" wrapText="1"/>
    </xf>
    <xf borderId="0" fillId="0" fontId="4" numFmtId="0" xfId="0" applyAlignment="1" applyFont="1">
      <alignment shrinkToFit="0" wrapText="1"/>
    </xf>
    <xf borderId="1" fillId="0" fontId="5" numFmtId="0" xfId="0" applyAlignment="1" applyBorder="1" applyFont="1">
      <alignment horizontal="center" shrinkToFit="0" wrapText="1"/>
    </xf>
    <xf borderId="0" fillId="0" fontId="6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8" numFmtId="0" xfId="0" applyAlignment="1" applyFont="1">
      <alignment vertical="bottom"/>
    </xf>
    <xf borderId="0" fillId="0" fontId="7" numFmtId="164" xfId="0" applyAlignment="1" applyFont="1" applyNumberFormat="1">
      <alignment vertical="bottom"/>
    </xf>
    <xf borderId="0" fillId="0" fontId="7" numFmtId="165" xfId="0" applyAlignment="1" applyFont="1" applyNumberFormat="1">
      <alignment vertical="bottom"/>
    </xf>
    <xf borderId="0" fillId="0" fontId="7" numFmtId="165" xfId="0" applyAlignment="1" applyFont="1" applyNumberFormat="1">
      <alignment horizontal="right" vertical="bottom"/>
    </xf>
    <xf borderId="0" fillId="0" fontId="6" numFmtId="165" xfId="0" applyAlignment="1" applyFont="1" applyNumberFormat="1">
      <alignment horizontal="right" vertical="bottom"/>
    </xf>
    <xf borderId="0" fillId="0" fontId="6" numFmtId="165" xfId="0" applyAlignment="1" applyFont="1" applyNumberFormat="1">
      <alignment vertical="bottom"/>
    </xf>
    <xf borderId="0" fillId="2" fontId="6" numFmtId="165" xfId="0" applyAlignment="1" applyFill="1" applyFont="1" applyNumberFormat="1">
      <alignment vertical="bottom"/>
    </xf>
    <xf borderId="0" fillId="2" fontId="6" numFmtId="165" xfId="0" applyAlignment="1" applyFont="1" applyNumberFormat="1">
      <alignment horizontal="right" vertical="bottom"/>
    </xf>
    <xf borderId="0" fillId="0" fontId="7" numFmtId="165" xfId="0" applyAlignment="1" applyFont="1" applyNumberFormat="1">
      <alignment horizontal="left" shrinkToFit="0" wrapText="1"/>
    </xf>
    <xf borderId="0" fillId="0" fontId="7" numFmtId="165" xfId="0" applyAlignment="1" applyFont="1" applyNumberFormat="1">
      <alignment shrinkToFit="0" wrapText="1"/>
    </xf>
    <xf borderId="0" fillId="0" fontId="6" numFmtId="165" xfId="0" applyAlignment="1" applyFont="1" applyNumberFormat="1">
      <alignment horizontal="left" shrinkToFit="0" wrapText="1"/>
    </xf>
    <xf borderId="2" fillId="0" fontId="6" numFmtId="165" xfId="0" applyAlignment="1" applyBorder="1" applyFont="1" applyNumberFormat="1">
      <alignment shrinkToFit="0" wrapText="1"/>
    </xf>
    <xf borderId="0" fillId="0" fontId="7" numFmtId="165" xfId="0" applyAlignment="1" applyFont="1" applyNumberFormat="1">
      <alignment readingOrder="0" shrinkToFit="0" wrapText="1"/>
    </xf>
    <xf borderId="0" fillId="2" fontId="6" numFmtId="165" xfId="0" applyAlignment="1" applyFont="1" applyNumberFormat="1">
      <alignment horizontal="left" shrinkToFit="0" wrapText="1"/>
    </xf>
    <xf borderId="2" fillId="2" fontId="6" numFmtId="165" xfId="0" applyAlignment="1" applyBorder="1" applyFont="1" applyNumberFormat="1">
      <alignment horizontal="right" shrinkToFit="0" vertical="bottom" wrapText="1"/>
    </xf>
    <xf borderId="2" fillId="0" fontId="6" numFmtId="165" xfId="0" applyAlignment="1" applyBorder="1" applyFont="1" applyNumberFormat="1">
      <alignment horizontal="right" shrinkToFit="0" vertical="bottom" wrapText="1"/>
    </xf>
    <xf borderId="2" fillId="2" fontId="6" numFmtId="165" xfId="0" applyAlignment="1" applyBorder="1" applyFont="1" applyNumberFormat="1">
      <alignment shrinkToFit="0" wrapText="1"/>
    </xf>
    <xf borderId="0" fillId="0" fontId="7" numFmtId="0" xfId="0" applyAlignment="1" applyFont="1">
      <alignment shrinkToFit="0" wrapText="1"/>
    </xf>
    <xf borderId="0" fillId="0" fontId="7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 outlineLevelRow="2"/>
  <cols>
    <col customWidth="1" min="1" max="1" width="28.11"/>
    <col customWidth="1" min="2" max="14" width="12.0"/>
  </cols>
  <sheetData>
    <row r="1" ht="15.75" customHeight="1">
      <c r="A1" s="1" t="s">
        <v>0</v>
      </c>
    </row>
    <row r="2" ht="15.75" customHeight="1">
      <c r="A2" s="2" t="s">
        <v>1</v>
      </c>
    </row>
    <row r="3" ht="15.75" customHeight="1">
      <c r="A3" s="3" t="s">
        <v>2</v>
      </c>
    </row>
    <row r="4" ht="15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ht="15.75" customHeight="1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</row>
    <row r="6" ht="15.75" customHeight="1">
      <c r="A6" s="6" t="s">
        <v>17</v>
      </c>
      <c r="B6" s="7" t="s">
        <v>18</v>
      </c>
      <c r="C6" s="7" t="s">
        <v>18</v>
      </c>
      <c r="D6" s="7" t="s">
        <v>18</v>
      </c>
      <c r="E6" s="7" t="s">
        <v>18</v>
      </c>
      <c r="F6" s="7" t="s">
        <v>18</v>
      </c>
      <c r="G6" s="7" t="s">
        <v>18</v>
      </c>
      <c r="H6" s="7" t="s">
        <v>18</v>
      </c>
      <c r="I6" s="7" t="s">
        <v>18</v>
      </c>
      <c r="J6" s="7" t="s">
        <v>18</v>
      </c>
      <c r="K6" s="7" t="s">
        <v>18</v>
      </c>
      <c r="L6" s="7" t="s">
        <v>18</v>
      </c>
      <c r="M6" s="7" t="s">
        <v>18</v>
      </c>
      <c r="N6" s="7" t="s">
        <v>18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5.75" customHeight="1">
      <c r="A7" s="7" t="s">
        <v>19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5.75" customHeight="1">
      <c r="A8" s="10" t="s">
        <v>20</v>
      </c>
      <c r="B8" s="11">
        <v>1265.0</v>
      </c>
      <c r="C8" s="11">
        <v>1265.0</v>
      </c>
      <c r="D8" s="11">
        <v>1075.0</v>
      </c>
      <c r="E8" s="11">
        <v>1089.05</v>
      </c>
      <c r="F8" s="11">
        <v>1075.0</v>
      </c>
      <c r="G8" s="11">
        <v>1095.0</v>
      </c>
      <c r="H8" s="11">
        <v>971.45</v>
      </c>
      <c r="I8" s="11">
        <v>1045.0</v>
      </c>
      <c r="J8" s="11">
        <v>950.0</v>
      </c>
      <c r="K8" s="11">
        <v>991.17</v>
      </c>
      <c r="L8" s="11">
        <v>1045.0</v>
      </c>
      <c r="M8" s="11">
        <v>1097.47</v>
      </c>
      <c r="N8" s="11">
        <v>12964.14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5.75" customHeight="1">
      <c r="A9" s="10" t="s">
        <v>21</v>
      </c>
      <c r="B9" s="11">
        <v>1335.0</v>
      </c>
      <c r="C9" s="11">
        <v>1380.0</v>
      </c>
      <c r="D9" s="11">
        <v>1350.0</v>
      </c>
      <c r="E9" s="11">
        <v>1410.0</v>
      </c>
      <c r="F9" s="11">
        <v>1410.0</v>
      </c>
      <c r="G9" s="11">
        <v>1380.0</v>
      </c>
      <c r="H9" s="11">
        <v>1320.0</v>
      </c>
      <c r="I9" s="11">
        <v>1214.3</v>
      </c>
      <c r="J9" s="11">
        <v>1230.0</v>
      </c>
      <c r="K9" s="11">
        <v>1080.0</v>
      </c>
      <c r="L9" s="11">
        <v>1050.0</v>
      </c>
      <c r="M9" s="11">
        <v>1066.07</v>
      </c>
      <c r="N9" s="11">
        <v>15225.37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5.75" customHeight="1">
      <c r="A10" s="10" t="s">
        <v>22</v>
      </c>
      <c r="B10" s="11">
        <v>193262.5</v>
      </c>
      <c r="C10" s="11">
        <v>196192.11</v>
      </c>
      <c r="D10" s="11">
        <v>193661.5</v>
      </c>
      <c r="E10" s="11">
        <v>196137.21</v>
      </c>
      <c r="F10" s="11">
        <v>194054.45</v>
      </c>
      <c r="G10" s="11">
        <v>190240.19</v>
      </c>
      <c r="H10" s="11">
        <v>196424.2</v>
      </c>
      <c r="I10" s="11">
        <v>193709.16</v>
      </c>
      <c r="J10" s="11">
        <v>195577.09</v>
      </c>
      <c r="K10" s="11">
        <v>192829.0</v>
      </c>
      <c r="L10" s="11">
        <v>188520.64</v>
      </c>
      <c r="M10" s="11">
        <v>196759.84</v>
      </c>
      <c r="N10" s="11">
        <v>2327367.89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5.75" customHeight="1">
      <c r="A11" s="10" t="s">
        <v>23</v>
      </c>
      <c r="B11" s="12">
        <f t="shared" ref="B11:N11" si="1">SUM(B8:B10)</f>
        <v>195862.5</v>
      </c>
      <c r="C11" s="12">
        <f t="shared" si="1"/>
        <v>198837.11</v>
      </c>
      <c r="D11" s="12">
        <f t="shared" si="1"/>
        <v>196086.5</v>
      </c>
      <c r="E11" s="12">
        <f t="shared" si="1"/>
        <v>198636.26</v>
      </c>
      <c r="F11" s="12">
        <f t="shared" si="1"/>
        <v>196539.45</v>
      </c>
      <c r="G11" s="12">
        <f t="shared" si="1"/>
        <v>192715.19</v>
      </c>
      <c r="H11" s="12">
        <f t="shared" si="1"/>
        <v>198715.65</v>
      </c>
      <c r="I11" s="12">
        <f t="shared" si="1"/>
        <v>195968.46</v>
      </c>
      <c r="J11" s="12">
        <f t="shared" si="1"/>
        <v>197757.09</v>
      </c>
      <c r="K11" s="12">
        <f t="shared" si="1"/>
        <v>194900.17</v>
      </c>
      <c r="L11" s="12">
        <f t="shared" si="1"/>
        <v>190615.64</v>
      </c>
      <c r="M11" s="12">
        <f t="shared" si="1"/>
        <v>198923.38</v>
      </c>
      <c r="N11" s="12">
        <f t="shared" si="1"/>
        <v>2355557.4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5.75" customHeight="1">
      <c r="A12" s="10" t="s">
        <v>24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5.75" customHeight="1">
      <c r="A13" s="10" t="s">
        <v>25</v>
      </c>
      <c r="B13" s="11">
        <v>375.0</v>
      </c>
      <c r="C13" s="11">
        <v>1275.0</v>
      </c>
      <c r="D13" s="11">
        <v>975.0</v>
      </c>
      <c r="E13" s="11">
        <v>525.0</v>
      </c>
      <c r="F13" s="11">
        <v>375.0</v>
      </c>
      <c r="G13" s="11">
        <v>450.0</v>
      </c>
      <c r="H13" s="11">
        <v>750.0</v>
      </c>
      <c r="I13" s="11">
        <v>675.0</v>
      </c>
      <c r="J13" s="11">
        <v>1350.0</v>
      </c>
      <c r="K13" s="11">
        <v>675.0</v>
      </c>
      <c r="L13" s="11">
        <v>675.0</v>
      </c>
      <c r="M13" s="11">
        <v>900.0</v>
      </c>
      <c r="N13" s="11">
        <v>9000.0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5.75" customHeight="1">
      <c r="A14" s="10" t="s">
        <v>26</v>
      </c>
      <c r="B14" s="11">
        <v>851.18</v>
      </c>
      <c r="C14" s="11">
        <v>889.88</v>
      </c>
      <c r="D14" s="11">
        <v>1024.59</v>
      </c>
      <c r="E14" s="11">
        <v>1239.39</v>
      </c>
      <c r="F14" s="11">
        <v>999.67</v>
      </c>
      <c r="G14" s="11">
        <v>977.88</v>
      </c>
      <c r="H14" s="11">
        <v>1165.12</v>
      </c>
      <c r="I14" s="11">
        <v>1107.62</v>
      </c>
      <c r="J14" s="11">
        <v>1064.08</v>
      </c>
      <c r="K14" s="11">
        <v>1056.49</v>
      </c>
      <c r="L14" s="11">
        <v>1355.57</v>
      </c>
      <c r="M14" s="11">
        <v>1120.53</v>
      </c>
      <c r="N14" s="11">
        <v>12852.0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5.75" customHeight="1">
      <c r="A15" s="10" t="s">
        <v>27</v>
      </c>
      <c r="B15" s="10"/>
      <c r="C15" s="10"/>
      <c r="D15" s="11">
        <v>50.0</v>
      </c>
      <c r="E15" s="11">
        <v>265.0</v>
      </c>
      <c r="F15" s="11">
        <v>150.0</v>
      </c>
      <c r="G15" s="10"/>
      <c r="H15" s="11">
        <v>175.0</v>
      </c>
      <c r="I15" s="11">
        <v>25.0</v>
      </c>
      <c r="J15" s="11">
        <v>100.0</v>
      </c>
      <c r="K15" s="11">
        <v>75.0</v>
      </c>
      <c r="L15" s="11">
        <v>100.0</v>
      </c>
      <c r="M15" s="10"/>
      <c r="N15" s="11">
        <v>940.0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5.75" customHeight="1">
      <c r="A16" s="10" t="s">
        <v>28</v>
      </c>
      <c r="B16" s="11">
        <v>200.0</v>
      </c>
      <c r="C16" s="10"/>
      <c r="D16" s="10"/>
      <c r="E16" s="10"/>
      <c r="F16" s="10"/>
      <c r="G16" s="10"/>
      <c r="H16" s="11">
        <v>200.0</v>
      </c>
      <c r="I16" s="10"/>
      <c r="J16" s="10"/>
      <c r="K16" s="10"/>
      <c r="L16" s="11">
        <v>200.0</v>
      </c>
      <c r="M16" s="10"/>
      <c r="N16" s="11">
        <v>600.0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15.75" customHeight="1">
      <c r="A17" s="10" t="s">
        <v>29</v>
      </c>
      <c r="B17" s="11">
        <v>1575.0</v>
      </c>
      <c r="C17" s="11">
        <v>1810.0</v>
      </c>
      <c r="D17" s="11">
        <v>1135.0</v>
      </c>
      <c r="E17" s="11">
        <v>1110.0</v>
      </c>
      <c r="F17" s="11">
        <v>1910.0</v>
      </c>
      <c r="G17" s="11">
        <v>1235.0</v>
      </c>
      <c r="H17" s="11">
        <v>1400.0</v>
      </c>
      <c r="I17" s="11">
        <v>1830.0</v>
      </c>
      <c r="J17" s="11">
        <v>1165.0</v>
      </c>
      <c r="K17" s="11">
        <v>1850.0</v>
      </c>
      <c r="L17" s="11">
        <v>2020.0</v>
      </c>
      <c r="M17" s="11">
        <v>1925.0</v>
      </c>
      <c r="N17" s="11">
        <v>18965.0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15.75" customHeight="1">
      <c r="A18" s="10" t="s">
        <v>30</v>
      </c>
      <c r="B18" s="11">
        <v>120.0</v>
      </c>
      <c r="C18" s="11">
        <v>80.0</v>
      </c>
      <c r="D18" s="11">
        <v>160.0</v>
      </c>
      <c r="E18" s="11">
        <v>160.0</v>
      </c>
      <c r="F18" s="11">
        <v>80.0</v>
      </c>
      <c r="G18" s="11">
        <v>160.0</v>
      </c>
      <c r="H18" s="10"/>
      <c r="I18" s="11">
        <v>40.0</v>
      </c>
      <c r="J18" s="11">
        <v>80.0</v>
      </c>
      <c r="K18" s="11">
        <v>40.0</v>
      </c>
      <c r="L18" s="11">
        <v>160.0</v>
      </c>
      <c r="M18" s="11">
        <v>240.0</v>
      </c>
      <c r="N18" s="11">
        <v>1320.0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15.75" customHeight="1">
      <c r="A19" s="10" t="s">
        <v>31</v>
      </c>
      <c r="B19" s="11">
        <v>100.0</v>
      </c>
      <c r="C19" s="11">
        <v>75.0</v>
      </c>
      <c r="D19" s="11">
        <v>835.0</v>
      </c>
      <c r="E19" s="11">
        <v>420.0</v>
      </c>
      <c r="F19" s="11">
        <v>375.0</v>
      </c>
      <c r="G19" s="11">
        <v>238.93</v>
      </c>
      <c r="H19" s="11">
        <v>50.0</v>
      </c>
      <c r="I19" s="11">
        <v>15.0</v>
      </c>
      <c r="J19" s="11">
        <v>526.0</v>
      </c>
      <c r="K19" s="11">
        <v>55.17</v>
      </c>
      <c r="L19" s="11">
        <v>604.9</v>
      </c>
      <c r="M19" s="11">
        <v>144.95</v>
      </c>
      <c r="N19" s="11">
        <v>3439.95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15.75" customHeight="1">
      <c r="A20" s="10" t="s">
        <v>32</v>
      </c>
      <c r="B20" s="11">
        <v>1295.0</v>
      </c>
      <c r="C20" s="11">
        <v>2313.25</v>
      </c>
      <c r="D20" s="11">
        <v>1107.69</v>
      </c>
      <c r="E20" s="11">
        <v>636.75</v>
      </c>
      <c r="F20" s="11">
        <v>1228.25</v>
      </c>
      <c r="G20" s="11">
        <v>-1228.25</v>
      </c>
      <c r="H20" s="11">
        <v>2781.88</v>
      </c>
      <c r="I20" s="10"/>
      <c r="J20" s="11">
        <v>2940.0</v>
      </c>
      <c r="K20" s="11">
        <v>1545.0</v>
      </c>
      <c r="L20" s="11">
        <v>2094.88</v>
      </c>
      <c r="M20" s="10"/>
      <c r="N20" s="11">
        <v>14714.45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75" customHeight="1">
      <c r="A21" s="10" t="s">
        <v>33</v>
      </c>
      <c r="B21" s="10"/>
      <c r="C21" s="11">
        <v>200.0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>
        <v>200.0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75" customHeight="1">
      <c r="A22" s="10" t="s">
        <v>34</v>
      </c>
      <c r="B22" s="11">
        <v>398.0</v>
      </c>
      <c r="C22" s="11">
        <v>1194.0</v>
      </c>
      <c r="D22" s="11">
        <v>995.0</v>
      </c>
      <c r="E22" s="11">
        <v>597.0</v>
      </c>
      <c r="F22" s="11">
        <v>597.0</v>
      </c>
      <c r="G22" s="11">
        <v>597.0</v>
      </c>
      <c r="H22" s="11">
        <v>597.0</v>
      </c>
      <c r="I22" s="11">
        <v>597.0</v>
      </c>
      <c r="J22" s="11">
        <v>995.0</v>
      </c>
      <c r="K22" s="11">
        <v>398.0</v>
      </c>
      <c r="L22" s="11">
        <v>1194.0</v>
      </c>
      <c r="M22" s="11">
        <v>896.0</v>
      </c>
      <c r="N22" s="11">
        <v>9055.0</v>
      </c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5.75" customHeight="1">
      <c r="A23" s="10" t="s">
        <v>35</v>
      </c>
      <c r="B23" s="11">
        <v>400.0</v>
      </c>
      <c r="C23" s="11">
        <v>500.0</v>
      </c>
      <c r="D23" s="11">
        <v>400.0</v>
      </c>
      <c r="E23" s="11">
        <v>100.0</v>
      </c>
      <c r="F23" s="11">
        <v>700.0</v>
      </c>
      <c r="G23" s="11">
        <v>300.0</v>
      </c>
      <c r="H23" s="11">
        <v>400.0</v>
      </c>
      <c r="I23" s="11">
        <v>500.0</v>
      </c>
      <c r="J23" s="11">
        <v>400.0</v>
      </c>
      <c r="K23" s="11">
        <v>500.0</v>
      </c>
      <c r="L23" s="11">
        <v>400.0</v>
      </c>
      <c r="M23" s="11">
        <v>300.0</v>
      </c>
      <c r="N23" s="11">
        <v>4900.0</v>
      </c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5.75" customHeight="1">
      <c r="A24" s="10" t="s">
        <v>36</v>
      </c>
      <c r="B24" s="11">
        <v>1000.0</v>
      </c>
      <c r="C24" s="11">
        <v>500.0</v>
      </c>
      <c r="D24" s="11">
        <v>1000.0</v>
      </c>
      <c r="E24" s="11">
        <v>700.0</v>
      </c>
      <c r="F24" s="10"/>
      <c r="G24" s="10"/>
      <c r="H24" s="10"/>
      <c r="I24" s="10"/>
      <c r="J24" s="10"/>
      <c r="K24" s="10"/>
      <c r="L24" s="11">
        <v>700.0</v>
      </c>
      <c r="M24" s="11">
        <v>500.0</v>
      </c>
      <c r="N24" s="11">
        <v>4400.0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5.75" customHeight="1">
      <c r="A25" s="10" t="s">
        <v>37</v>
      </c>
      <c r="B25" s="11">
        <v>4587.35</v>
      </c>
      <c r="C25" s="11">
        <v>902.83</v>
      </c>
      <c r="D25" s="11">
        <v>1652.19</v>
      </c>
      <c r="E25" s="11">
        <v>4435.4</v>
      </c>
      <c r="F25" s="11">
        <v>4767.09</v>
      </c>
      <c r="G25" s="11">
        <v>6138.96</v>
      </c>
      <c r="H25" s="11">
        <v>-136.16</v>
      </c>
      <c r="I25" s="11">
        <v>177.82</v>
      </c>
      <c r="J25" s="11">
        <v>1403.98</v>
      </c>
      <c r="K25" s="10"/>
      <c r="L25" s="11">
        <v>11905.99</v>
      </c>
      <c r="M25" s="11">
        <v>-139.73</v>
      </c>
      <c r="N25" s="11">
        <v>35695.72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5.75" customHeight="1">
      <c r="A26" s="10" t="s">
        <v>38</v>
      </c>
      <c r="B26" s="11">
        <v>885.82</v>
      </c>
      <c r="C26" s="11">
        <v>1047.0</v>
      </c>
      <c r="D26" s="11">
        <v>1130.0</v>
      </c>
      <c r="E26" s="10"/>
      <c r="F26" s="11">
        <v>1700.0</v>
      </c>
      <c r="G26" s="11">
        <v>955.0</v>
      </c>
      <c r="H26" s="11">
        <v>250.0</v>
      </c>
      <c r="I26" s="11">
        <v>1171.18</v>
      </c>
      <c r="J26" s="11">
        <v>75.0</v>
      </c>
      <c r="K26" s="11">
        <v>1015.0</v>
      </c>
      <c r="L26" s="11">
        <v>896.88</v>
      </c>
      <c r="M26" s="11">
        <v>690.0</v>
      </c>
      <c r="N26" s="11">
        <v>9815.88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10" t="s">
        <v>39</v>
      </c>
      <c r="B27" s="12">
        <f t="shared" ref="B27:N27" si="2">sum(B13:B26)</f>
        <v>11787.35</v>
      </c>
      <c r="C27" s="12">
        <f t="shared" si="2"/>
        <v>10786.96</v>
      </c>
      <c r="D27" s="12">
        <f t="shared" si="2"/>
        <v>10464.47</v>
      </c>
      <c r="E27" s="12">
        <f t="shared" si="2"/>
        <v>10188.54</v>
      </c>
      <c r="F27" s="12">
        <f t="shared" si="2"/>
        <v>12882.01</v>
      </c>
      <c r="G27" s="12">
        <f t="shared" si="2"/>
        <v>9824.52</v>
      </c>
      <c r="H27" s="12">
        <f t="shared" si="2"/>
        <v>7632.84</v>
      </c>
      <c r="I27" s="12">
        <f t="shared" si="2"/>
        <v>6138.62</v>
      </c>
      <c r="J27" s="12">
        <f t="shared" si="2"/>
        <v>10099.06</v>
      </c>
      <c r="K27" s="12">
        <f t="shared" si="2"/>
        <v>7209.66</v>
      </c>
      <c r="L27" s="12">
        <f t="shared" si="2"/>
        <v>22307.22</v>
      </c>
      <c r="M27" s="12">
        <f t="shared" si="2"/>
        <v>6576.75</v>
      </c>
      <c r="N27" s="12">
        <f t="shared" si="2"/>
        <v>125898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5.75" customHeight="1">
      <c r="A28" s="10" t="s">
        <v>40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5.75" customHeight="1">
      <c r="A29" s="10" t="s">
        <v>41</v>
      </c>
      <c r="B29" s="11">
        <v>524.71</v>
      </c>
      <c r="C29" s="11">
        <v>664.08</v>
      </c>
      <c r="D29" s="11">
        <v>675.79</v>
      </c>
      <c r="E29" s="11">
        <v>880.74</v>
      </c>
      <c r="F29" s="11">
        <v>950.61</v>
      </c>
      <c r="G29" s="11">
        <v>1134.37</v>
      </c>
      <c r="H29" s="11">
        <v>1021.57</v>
      </c>
      <c r="I29" s="11">
        <v>974.0</v>
      </c>
      <c r="J29" s="11">
        <v>1009.3</v>
      </c>
      <c r="K29" s="11">
        <v>960.77</v>
      </c>
      <c r="L29" s="11">
        <v>1071.45</v>
      </c>
      <c r="M29" s="11">
        <v>961.29</v>
      </c>
      <c r="N29" s="11">
        <v>10828.68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75" customHeight="1">
      <c r="A30" s="10" t="s">
        <v>42</v>
      </c>
      <c r="B30" s="11">
        <v>915.59</v>
      </c>
      <c r="C30" s="11">
        <v>1152.81</v>
      </c>
      <c r="D30" s="11">
        <v>1313.63</v>
      </c>
      <c r="E30" s="11">
        <v>1403.05</v>
      </c>
      <c r="F30" s="11">
        <v>1558.41</v>
      </c>
      <c r="G30" s="11">
        <v>1620.19</v>
      </c>
      <c r="H30" s="11">
        <v>1711.72</v>
      </c>
      <c r="I30" s="11">
        <v>1780.73</v>
      </c>
      <c r="J30" s="11">
        <v>1839.5</v>
      </c>
      <c r="K30" s="11">
        <v>1828.01</v>
      </c>
      <c r="L30" s="11">
        <v>1828.9</v>
      </c>
      <c r="M30" s="11">
        <v>1831.54</v>
      </c>
      <c r="N30" s="11">
        <v>18784.08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5.75" customHeight="1">
      <c r="A31" s="10" t="s">
        <v>43</v>
      </c>
      <c r="B31" s="11">
        <v>3487.5</v>
      </c>
      <c r="C31" s="11">
        <v>3435.18</v>
      </c>
      <c r="D31" s="11">
        <v>3475.0</v>
      </c>
      <c r="E31" s="11">
        <v>3450.0</v>
      </c>
      <c r="F31" s="11">
        <v>3348.31</v>
      </c>
      <c r="G31" s="11">
        <v>3350.8</v>
      </c>
      <c r="H31" s="11">
        <v>3387.89</v>
      </c>
      <c r="I31" s="11">
        <v>3300.0</v>
      </c>
      <c r="J31" s="11">
        <v>3375.0</v>
      </c>
      <c r="K31" s="11">
        <v>3307.48</v>
      </c>
      <c r="L31" s="11">
        <v>3250.0</v>
      </c>
      <c r="M31" s="11">
        <v>3361.21</v>
      </c>
      <c r="N31" s="11">
        <v>40528.37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5.75" customHeight="1">
      <c r="A32" s="10" t="s">
        <v>44</v>
      </c>
      <c r="B32" s="11">
        <v>838.4</v>
      </c>
      <c r="C32" s="11">
        <v>992.46</v>
      </c>
      <c r="D32" s="11">
        <v>1114.0</v>
      </c>
      <c r="E32" s="11">
        <v>1200.0</v>
      </c>
      <c r="F32" s="11">
        <v>1344.12</v>
      </c>
      <c r="G32" s="11">
        <v>1447.75</v>
      </c>
      <c r="H32" s="11">
        <v>1494.04</v>
      </c>
      <c r="I32" s="11">
        <v>1510.18</v>
      </c>
      <c r="J32" s="11">
        <v>1560.0</v>
      </c>
      <c r="K32" s="11">
        <v>1550.25</v>
      </c>
      <c r="L32" s="11">
        <v>1551.0</v>
      </c>
      <c r="M32" s="11">
        <v>1578.25</v>
      </c>
      <c r="N32" s="11">
        <v>16180.45</v>
      </c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5.75" customHeight="1">
      <c r="A33" s="10" t="s">
        <v>45</v>
      </c>
      <c r="B33" s="12">
        <f t="shared" ref="B33:N33" si="3">SUM(B29:B32)</f>
        <v>5766.2</v>
      </c>
      <c r="C33" s="12">
        <f t="shared" si="3"/>
        <v>6244.53</v>
      </c>
      <c r="D33" s="12">
        <f t="shared" si="3"/>
        <v>6578.42</v>
      </c>
      <c r="E33" s="12">
        <f t="shared" si="3"/>
        <v>6933.79</v>
      </c>
      <c r="F33" s="12">
        <f t="shared" si="3"/>
        <v>7201.45</v>
      </c>
      <c r="G33" s="12">
        <f t="shared" si="3"/>
        <v>7553.11</v>
      </c>
      <c r="H33" s="12">
        <f t="shared" si="3"/>
        <v>7615.22</v>
      </c>
      <c r="I33" s="12">
        <f t="shared" si="3"/>
        <v>7564.91</v>
      </c>
      <c r="J33" s="12">
        <f t="shared" si="3"/>
        <v>7783.8</v>
      </c>
      <c r="K33" s="12">
        <f t="shared" si="3"/>
        <v>7646.51</v>
      </c>
      <c r="L33" s="12">
        <f t="shared" si="3"/>
        <v>7701.35</v>
      </c>
      <c r="M33" s="12">
        <f t="shared" si="3"/>
        <v>7732.29</v>
      </c>
      <c r="N33" s="12">
        <f t="shared" si="3"/>
        <v>86321.58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10" t="s">
        <v>46</v>
      </c>
      <c r="B34" s="11">
        <v>2168.13</v>
      </c>
      <c r="C34" s="10"/>
      <c r="D34" s="10"/>
      <c r="E34" s="11">
        <v>1155.95</v>
      </c>
      <c r="F34" s="10"/>
      <c r="G34" s="11">
        <v>65.0</v>
      </c>
      <c r="H34" s="11">
        <v>1144.2</v>
      </c>
      <c r="I34" s="10"/>
      <c r="J34" s="10"/>
      <c r="K34" s="11">
        <v>1150.24</v>
      </c>
      <c r="L34" s="10"/>
      <c r="M34" s="10"/>
      <c r="N34" s="11">
        <v>5683.52</v>
      </c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5.75" customHeight="1">
      <c r="A35" s="10" t="s">
        <v>47</v>
      </c>
      <c r="B35" s="12">
        <f t="shared" ref="B35:N35" si="4">B33+B27+B11+B34</f>
        <v>215584.18</v>
      </c>
      <c r="C35" s="12">
        <f t="shared" si="4"/>
        <v>215868.6</v>
      </c>
      <c r="D35" s="12">
        <f t="shared" si="4"/>
        <v>213129.39</v>
      </c>
      <c r="E35" s="12">
        <f t="shared" si="4"/>
        <v>216914.54</v>
      </c>
      <c r="F35" s="12">
        <f t="shared" si="4"/>
        <v>216622.91</v>
      </c>
      <c r="G35" s="12">
        <f t="shared" si="4"/>
        <v>210157.82</v>
      </c>
      <c r="H35" s="12">
        <f t="shared" si="4"/>
        <v>215107.91</v>
      </c>
      <c r="I35" s="12">
        <f t="shared" si="4"/>
        <v>209671.99</v>
      </c>
      <c r="J35" s="12">
        <f t="shared" si="4"/>
        <v>215639.95</v>
      </c>
      <c r="K35" s="12">
        <f t="shared" si="4"/>
        <v>210906.58</v>
      </c>
      <c r="L35" s="12">
        <f t="shared" si="4"/>
        <v>220624.21</v>
      </c>
      <c r="M35" s="12">
        <f t="shared" si="4"/>
        <v>213232.42</v>
      </c>
      <c r="N35" s="12">
        <f t="shared" si="4"/>
        <v>2573460.5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5.75" customHeight="1">
      <c r="A36" s="13" t="s">
        <v>48</v>
      </c>
      <c r="B36" s="10" t="s">
        <v>18</v>
      </c>
      <c r="C36" s="10" t="s">
        <v>18</v>
      </c>
      <c r="D36" s="10" t="s">
        <v>18</v>
      </c>
      <c r="E36" s="10" t="s">
        <v>18</v>
      </c>
      <c r="F36" s="10" t="s">
        <v>18</v>
      </c>
      <c r="G36" s="10" t="s">
        <v>18</v>
      </c>
      <c r="H36" s="10" t="s">
        <v>18</v>
      </c>
      <c r="I36" s="10" t="s">
        <v>18</v>
      </c>
      <c r="J36" s="10" t="s">
        <v>18</v>
      </c>
      <c r="K36" s="10" t="s">
        <v>18</v>
      </c>
      <c r="L36" s="10" t="s">
        <v>18</v>
      </c>
      <c r="M36" s="10" t="s">
        <v>18</v>
      </c>
      <c r="N36" s="10" t="s">
        <v>18</v>
      </c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5.75" customHeight="1">
      <c r="A37" s="10" t="s">
        <v>49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5.75" customHeight="1">
      <c r="A38" s="10" t="s">
        <v>49</v>
      </c>
      <c r="B38" s="10"/>
      <c r="C38" s="10"/>
      <c r="D38" s="10"/>
      <c r="E38" s="11">
        <v>100.0</v>
      </c>
      <c r="F38" s="10"/>
      <c r="G38" s="10"/>
      <c r="H38" s="10"/>
      <c r="I38" s="10"/>
      <c r="J38" s="10"/>
      <c r="K38" s="10"/>
      <c r="L38" s="10"/>
      <c r="M38" s="11">
        <v>20.0</v>
      </c>
      <c r="N38" s="11">
        <v>120.0</v>
      </c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customHeight="1">
      <c r="A39" s="10" t="s">
        <v>50</v>
      </c>
      <c r="B39" s="11">
        <v>568.08</v>
      </c>
      <c r="C39" s="11">
        <v>75.0</v>
      </c>
      <c r="D39" s="10"/>
      <c r="E39" s="11">
        <v>645.0</v>
      </c>
      <c r="F39" s="11">
        <v>689.15</v>
      </c>
      <c r="G39" s="11">
        <v>110.0</v>
      </c>
      <c r="H39" s="10"/>
      <c r="I39" s="11">
        <v>100.0</v>
      </c>
      <c r="J39" s="10"/>
      <c r="K39" s="10"/>
      <c r="L39" s="10"/>
      <c r="M39" s="11">
        <v>126.56</v>
      </c>
      <c r="N39" s="11">
        <v>2313.79</v>
      </c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5.75" customHeight="1">
      <c r="A40" s="10" t="s">
        <v>51</v>
      </c>
      <c r="B40" s="11">
        <v>3787.5</v>
      </c>
      <c r="C40" s="11">
        <v>4685.0</v>
      </c>
      <c r="D40" s="11">
        <v>2020.17</v>
      </c>
      <c r="E40" s="11">
        <v>5185.0</v>
      </c>
      <c r="F40" s="11">
        <v>3795.0</v>
      </c>
      <c r="G40" s="11">
        <v>799.0</v>
      </c>
      <c r="H40" s="11">
        <v>2995.0</v>
      </c>
      <c r="I40" s="11">
        <v>1595.0</v>
      </c>
      <c r="J40" s="11">
        <v>2690.0</v>
      </c>
      <c r="K40" s="11">
        <v>8361.0</v>
      </c>
      <c r="L40" s="11">
        <v>1682.61</v>
      </c>
      <c r="M40" s="11">
        <v>5680.0</v>
      </c>
      <c r="N40" s="11">
        <v>43275.28</v>
      </c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5.75" customHeight="1">
      <c r="A41" s="10" t="s">
        <v>52</v>
      </c>
      <c r="B41" s="10"/>
      <c r="C41" s="10"/>
      <c r="D41" s="10"/>
      <c r="E41" s="10"/>
      <c r="F41" s="10"/>
      <c r="G41" s="11">
        <v>400.0</v>
      </c>
      <c r="H41" s="11">
        <v>800.0</v>
      </c>
      <c r="I41" s="10"/>
      <c r="J41" s="10"/>
      <c r="K41" s="11">
        <v>400.0</v>
      </c>
      <c r="L41" s="11">
        <v>400.0</v>
      </c>
      <c r="M41" s="10"/>
      <c r="N41" s="11">
        <v>2000.0</v>
      </c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5.75" customHeight="1">
      <c r="A42" s="10" t="s">
        <v>53</v>
      </c>
      <c r="B42" s="12">
        <v>4355.58</v>
      </c>
      <c r="C42" s="12">
        <v>4760.0</v>
      </c>
      <c r="D42" s="12">
        <v>2020.17</v>
      </c>
      <c r="E42" s="12">
        <v>5930.0</v>
      </c>
      <c r="F42" s="12">
        <v>4484.15</v>
      </c>
      <c r="G42" s="12">
        <v>1309.0</v>
      </c>
      <c r="H42" s="12">
        <v>3795.0</v>
      </c>
      <c r="I42" s="12">
        <v>1695.0</v>
      </c>
      <c r="J42" s="12">
        <v>2690.0</v>
      </c>
      <c r="K42" s="12">
        <v>8761.0</v>
      </c>
      <c r="L42" s="12">
        <v>2082.61</v>
      </c>
      <c r="M42" s="12">
        <v>5826.56</v>
      </c>
      <c r="N42" s="12">
        <v>47709.07</v>
      </c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5.75" customHeight="1">
      <c r="A43" s="14" t="s">
        <v>54</v>
      </c>
      <c r="B43" s="15">
        <f t="shared" ref="B43:N43" si="5">B35-B42</f>
        <v>211228.6</v>
      </c>
      <c r="C43" s="15">
        <f t="shared" si="5"/>
        <v>211108.6</v>
      </c>
      <c r="D43" s="15">
        <f t="shared" si="5"/>
        <v>211109.22</v>
      </c>
      <c r="E43" s="15">
        <f t="shared" si="5"/>
        <v>210984.54</v>
      </c>
      <c r="F43" s="15">
        <f t="shared" si="5"/>
        <v>212138.76</v>
      </c>
      <c r="G43" s="15">
        <f t="shared" si="5"/>
        <v>208848.82</v>
      </c>
      <c r="H43" s="15">
        <f t="shared" si="5"/>
        <v>211312.91</v>
      </c>
      <c r="I43" s="15">
        <f t="shared" si="5"/>
        <v>207976.99</v>
      </c>
      <c r="J43" s="15">
        <f t="shared" si="5"/>
        <v>212949.95</v>
      </c>
      <c r="K43" s="15">
        <f t="shared" si="5"/>
        <v>202145.58</v>
      </c>
      <c r="L43" s="15">
        <f t="shared" si="5"/>
        <v>218541.6</v>
      </c>
      <c r="M43" s="15">
        <f t="shared" si="5"/>
        <v>207405.86</v>
      </c>
      <c r="N43" s="15">
        <f t="shared" si="5"/>
        <v>2525751.43</v>
      </c>
    </row>
    <row r="44" ht="15.75" customHeight="1">
      <c r="A44" s="16" t="s">
        <v>55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ht="15.75" customHeight="1" outlineLevel="1">
      <c r="A45" s="16" t="s">
        <v>56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ht="15.75" customHeight="1" outlineLevel="2">
      <c r="A46" s="16" t="s">
        <v>57</v>
      </c>
      <c r="B46" s="17">
        <v>2072.0</v>
      </c>
      <c r="C46" s="17">
        <v>2072.0</v>
      </c>
      <c r="D46" s="17">
        <v>2072.0</v>
      </c>
      <c r="E46" s="17">
        <v>2072.0</v>
      </c>
      <c r="F46" s="17">
        <v>2072.0</v>
      </c>
      <c r="G46" s="17">
        <v>2072.0</v>
      </c>
      <c r="H46" s="17">
        <v>2072.0</v>
      </c>
      <c r="I46" s="17">
        <v>2072.0</v>
      </c>
      <c r="J46" s="17"/>
      <c r="K46" s="17"/>
      <c r="L46" s="17"/>
      <c r="M46" s="17"/>
      <c r="N46" s="17">
        <f t="shared" ref="N46:N49" si="6">B46+C46+D46+E46+F46+G46+H46+I46+J46+K46+L46+M46</f>
        <v>16576</v>
      </c>
    </row>
    <row r="47" ht="15.75" customHeight="1" outlineLevel="2">
      <c r="A47" s="16" t="s">
        <v>58</v>
      </c>
      <c r="B47" s="17">
        <v>2628.43</v>
      </c>
      <c r="C47" s="17">
        <v>4589.67</v>
      </c>
      <c r="D47" s="17">
        <v>4819.11</v>
      </c>
      <c r="E47" s="17">
        <v>2729.47</v>
      </c>
      <c r="F47" s="17">
        <v>4792.73</v>
      </c>
      <c r="G47" s="17">
        <v>4000.0</v>
      </c>
      <c r="H47" s="17">
        <v>5411.94</v>
      </c>
      <c r="I47" s="17">
        <v>4302.35</v>
      </c>
      <c r="J47" s="17">
        <v>3225.17</v>
      </c>
      <c r="K47" s="17">
        <v>7949.6</v>
      </c>
      <c r="L47" s="17">
        <v>4427.79</v>
      </c>
      <c r="M47" s="17">
        <v>2127.74</v>
      </c>
      <c r="N47" s="17">
        <f t="shared" si="6"/>
        <v>51004</v>
      </c>
    </row>
    <row r="48" ht="15.75" customHeight="1" outlineLevel="2">
      <c r="A48" s="16" t="s">
        <v>59</v>
      </c>
      <c r="B48" s="17"/>
      <c r="C48" s="17"/>
      <c r="D48" s="17">
        <v>216.52</v>
      </c>
      <c r="E48" s="17">
        <v>1602.46</v>
      </c>
      <c r="F48" s="17"/>
      <c r="G48" s="17"/>
      <c r="H48" s="17"/>
      <c r="I48" s="17"/>
      <c r="J48" s="17">
        <v>21.11</v>
      </c>
      <c r="K48" s="17"/>
      <c r="L48" s="17"/>
      <c r="M48" s="17"/>
      <c r="N48" s="17">
        <f t="shared" si="6"/>
        <v>1840.09</v>
      </c>
    </row>
    <row r="49" ht="15.75" customHeight="1" outlineLevel="1">
      <c r="A49" s="18" t="s">
        <v>60</v>
      </c>
      <c r="B49" s="19">
        <f t="shared" ref="B49:M49" si="7">B45+B46+B47+B48</f>
        <v>4700.43</v>
      </c>
      <c r="C49" s="19">
        <f t="shared" si="7"/>
        <v>6661.67</v>
      </c>
      <c r="D49" s="19">
        <f t="shared" si="7"/>
        <v>7107.63</v>
      </c>
      <c r="E49" s="19">
        <f t="shared" si="7"/>
        <v>6403.93</v>
      </c>
      <c r="F49" s="19">
        <f t="shared" si="7"/>
        <v>6864.73</v>
      </c>
      <c r="G49" s="19">
        <f t="shared" si="7"/>
        <v>6072</v>
      </c>
      <c r="H49" s="19">
        <f t="shared" si="7"/>
        <v>7483.94</v>
      </c>
      <c r="I49" s="19">
        <f t="shared" si="7"/>
        <v>6374.35</v>
      </c>
      <c r="J49" s="19">
        <f t="shared" si="7"/>
        <v>3246.28</v>
      </c>
      <c r="K49" s="19">
        <f t="shared" si="7"/>
        <v>7949.6</v>
      </c>
      <c r="L49" s="19">
        <f t="shared" si="7"/>
        <v>4427.79</v>
      </c>
      <c r="M49" s="19">
        <f t="shared" si="7"/>
        <v>2127.74</v>
      </c>
      <c r="N49" s="19">
        <f t="shared" si="6"/>
        <v>69420.09</v>
      </c>
    </row>
    <row r="50" ht="15.75" customHeight="1" outlineLevel="1">
      <c r="A50" s="16" t="s">
        <v>61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ht="15.75" customHeight="1" outlineLevel="2">
      <c r="A51" s="16" t="s">
        <v>62</v>
      </c>
      <c r="B51" s="17">
        <v>3733.35</v>
      </c>
      <c r="C51" s="17">
        <v>3999.32</v>
      </c>
      <c r="D51" s="17">
        <v>119.13</v>
      </c>
      <c r="E51" s="17">
        <v>4453.24</v>
      </c>
      <c r="F51" s="17">
        <v>3952.48</v>
      </c>
      <c r="G51" s="17">
        <v>3780.45</v>
      </c>
      <c r="H51" s="17">
        <v>2579.6</v>
      </c>
      <c r="I51" s="17">
        <v>94.05</v>
      </c>
      <c r="J51" s="17">
        <v>863.55</v>
      </c>
      <c r="K51" s="17">
        <v>1345.83</v>
      </c>
      <c r="L51" s="17">
        <v>1164.27</v>
      </c>
      <c r="M51" s="17">
        <v>140.41</v>
      </c>
      <c r="N51" s="17">
        <f t="shared" ref="N51:N62" si="8">B51+C51+D51+E51+F51+G51+H51+I51+J51+K51+L51+M51</f>
        <v>26225.68</v>
      </c>
    </row>
    <row r="52" ht="15.75" customHeight="1" outlineLevel="2">
      <c r="A52" s="16" t="s">
        <v>63</v>
      </c>
      <c r="B52" s="17">
        <v>519.6</v>
      </c>
      <c r="C52" s="17">
        <v>1070.13</v>
      </c>
      <c r="D52" s="17">
        <v>1131.22</v>
      </c>
      <c r="E52" s="17">
        <v>151.55</v>
      </c>
      <c r="F52" s="17">
        <v>2554.7</v>
      </c>
      <c r="G52" s="17">
        <v>2998.53</v>
      </c>
      <c r="H52" s="17">
        <v>2620.13</v>
      </c>
      <c r="I52" s="17">
        <v>1434.78</v>
      </c>
      <c r="J52" s="17"/>
      <c r="K52" s="17"/>
      <c r="L52" s="17"/>
      <c r="M52" s="17"/>
      <c r="N52" s="17">
        <f t="shared" si="8"/>
        <v>12480.64</v>
      </c>
    </row>
    <row r="53" ht="15.75" customHeight="1" outlineLevel="2">
      <c r="A53" s="16" t="s">
        <v>64</v>
      </c>
      <c r="B53" s="17"/>
      <c r="C53" s="17">
        <v>375.0</v>
      </c>
      <c r="D53" s="17"/>
      <c r="E53" s="17"/>
      <c r="F53" s="17">
        <v>1659.0</v>
      </c>
      <c r="G53" s="17"/>
      <c r="H53" s="17">
        <v>14000.0</v>
      </c>
      <c r="I53" s="17"/>
      <c r="J53" s="17"/>
      <c r="K53" s="17"/>
      <c r="L53" s="17"/>
      <c r="M53" s="17"/>
      <c r="N53" s="17">
        <f t="shared" si="8"/>
        <v>16034</v>
      </c>
    </row>
    <row r="54" ht="15.75" customHeight="1" outlineLevel="2">
      <c r="A54" s="16" t="s">
        <v>65</v>
      </c>
      <c r="B54" s="17">
        <v>18523.94</v>
      </c>
      <c r="C54" s="17">
        <v>14545.39</v>
      </c>
      <c r="D54" s="17">
        <v>3100.53</v>
      </c>
      <c r="E54" s="17">
        <v>7799.98</v>
      </c>
      <c r="F54" s="17">
        <v>20231.88</v>
      </c>
      <c r="G54" s="17">
        <v>522.64</v>
      </c>
      <c r="H54" s="17">
        <v>4109.53</v>
      </c>
      <c r="I54" s="17"/>
      <c r="J54" s="17"/>
      <c r="K54" s="17"/>
      <c r="L54" s="17"/>
      <c r="M54" s="17"/>
      <c r="N54" s="17">
        <f t="shared" si="8"/>
        <v>68833.89</v>
      </c>
    </row>
    <row r="55" ht="15.75" customHeight="1" outlineLevel="2">
      <c r="A55" s="16" t="s">
        <v>66</v>
      </c>
      <c r="B55" s="17">
        <v>2718.44</v>
      </c>
      <c r="C55" s="17">
        <v>1076.28</v>
      </c>
      <c r="D55" s="17">
        <v>559.49</v>
      </c>
      <c r="E55" s="17">
        <v>176.02</v>
      </c>
      <c r="F55" s="17">
        <v>2600.38</v>
      </c>
      <c r="G55" s="17">
        <v>360.0</v>
      </c>
      <c r="H55" s="17">
        <v>1431.26</v>
      </c>
      <c r="I55" s="17">
        <v>745.42</v>
      </c>
      <c r="J55" s="17">
        <v>1350.64</v>
      </c>
      <c r="K55" s="17">
        <v>2066.42</v>
      </c>
      <c r="L55" s="17">
        <v>1150.0</v>
      </c>
      <c r="M55" s="17">
        <v>685.78</v>
      </c>
      <c r="N55" s="17">
        <f t="shared" si="8"/>
        <v>14920.13</v>
      </c>
    </row>
    <row r="56" ht="15.75" customHeight="1" outlineLevel="2">
      <c r="A56" s="16" t="s">
        <v>67</v>
      </c>
      <c r="B56" s="17">
        <v>3507.0</v>
      </c>
      <c r="C56" s="17">
        <v>10762.31</v>
      </c>
      <c r="D56" s="17">
        <v>4253.56</v>
      </c>
      <c r="E56" s="17">
        <v>4730.44</v>
      </c>
      <c r="F56" s="17">
        <v>1548.1</v>
      </c>
      <c r="G56" s="17">
        <v>6605.99</v>
      </c>
      <c r="H56" s="17">
        <v>5819.55</v>
      </c>
      <c r="I56" s="17">
        <v>1747.34</v>
      </c>
      <c r="J56" s="17"/>
      <c r="K56" s="17">
        <v>442.14</v>
      </c>
      <c r="L56" s="17">
        <v>1601.26</v>
      </c>
      <c r="M56" s="17"/>
      <c r="N56" s="17">
        <f t="shared" si="8"/>
        <v>41017.69</v>
      </c>
    </row>
    <row r="57" ht="15.75" customHeight="1" outlineLevel="2">
      <c r="A57" s="16" t="s">
        <v>68</v>
      </c>
      <c r="B57" s="17"/>
      <c r="C57" s="17"/>
      <c r="D57" s="17"/>
      <c r="E57" s="17"/>
      <c r="F57" s="17"/>
      <c r="G57" s="17">
        <v>1039.08</v>
      </c>
      <c r="H57" s="17"/>
      <c r="I57" s="17"/>
      <c r="J57" s="17"/>
      <c r="K57" s="17"/>
      <c r="L57" s="17">
        <v>22.26</v>
      </c>
      <c r="M57" s="17">
        <v>225.09</v>
      </c>
      <c r="N57" s="17">
        <f t="shared" si="8"/>
        <v>1286.43</v>
      </c>
    </row>
    <row r="58" ht="15.75" customHeight="1" outlineLevel="2">
      <c r="A58" s="16" t="s">
        <v>69</v>
      </c>
      <c r="B58" s="17"/>
      <c r="C58" s="17">
        <v>1287.96</v>
      </c>
      <c r="D58" s="17">
        <v>1073.3</v>
      </c>
      <c r="E58" s="17">
        <v>18529.99</v>
      </c>
      <c r="F58" s="17">
        <v>1818.6</v>
      </c>
      <c r="G58" s="17"/>
      <c r="H58" s="17"/>
      <c r="I58" s="17"/>
      <c r="J58" s="17"/>
      <c r="K58" s="17"/>
      <c r="L58" s="17"/>
      <c r="M58" s="17"/>
      <c r="N58" s="17">
        <f t="shared" si="8"/>
        <v>22709.85</v>
      </c>
    </row>
    <row r="59" ht="15.75" customHeight="1" outlineLevel="2">
      <c r="A59" s="16" t="s">
        <v>70</v>
      </c>
      <c r="B59" s="17">
        <v>2473.0</v>
      </c>
      <c r="C59" s="17"/>
      <c r="D59" s="17"/>
      <c r="E59" s="17">
        <v>1377.0</v>
      </c>
      <c r="F59" s="17">
        <v>365.0</v>
      </c>
      <c r="G59" s="17"/>
      <c r="H59" s="17">
        <v>1225.0</v>
      </c>
      <c r="I59" s="17"/>
      <c r="J59" s="17">
        <v>934.0</v>
      </c>
      <c r="K59" s="17">
        <v>480.0</v>
      </c>
      <c r="L59" s="17"/>
      <c r="M59" s="17"/>
      <c r="N59" s="17">
        <f t="shared" si="8"/>
        <v>6854</v>
      </c>
    </row>
    <row r="60" ht="15.75" customHeight="1" outlineLevel="2">
      <c r="A60" s="16" t="s">
        <v>71</v>
      </c>
      <c r="B60" s="17">
        <v>120.0</v>
      </c>
      <c r="C60" s="17">
        <v>180.0</v>
      </c>
      <c r="D60" s="17"/>
      <c r="E60" s="17">
        <v>1140.0</v>
      </c>
      <c r="F60" s="17">
        <v>530.0</v>
      </c>
      <c r="G60" s="17"/>
      <c r="H60" s="17">
        <v>240.0</v>
      </c>
      <c r="I60" s="17"/>
      <c r="J60" s="17"/>
      <c r="K60" s="17"/>
      <c r="L60" s="17"/>
      <c r="M60" s="17"/>
      <c r="N60" s="17">
        <f t="shared" si="8"/>
        <v>2210</v>
      </c>
    </row>
    <row r="61" ht="15.75" customHeight="1" outlineLevel="2">
      <c r="A61" s="16" t="s">
        <v>72</v>
      </c>
      <c r="B61" s="17">
        <v>86.34</v>
      </c>
      <c r="C61" s="17">
        <v>185.5</v>
      </c>
      <c r="D61" s="17">
        <v>12.97</v>
      </c>
      <c r="E61" s="17">
        <v>781.48</v>
      </c>
      <c r="F61" s="17">
        <v>58.01</v>
      </c>
      <c r="G61" s="17"/>
      <c r="H61" s="17"/>
      <c r="I61" s="17"/>
      <c r="J61" s="17"/>
      <c r="K61" s="17">
        <v>59.95</v>
      </c>
      <c r="L61" s="17"/>
      <c r="M61" s="17"/>
      <c r="N61" s="17">
        <f t="shared" si="8"/>
        <v>1184.25</v>
      </c>
    </row>
    <row r="62" ht="15.75" customHeight="1" outlineLevel="1">
      <c r="A62" s="18" t="s">
        <v>73</v>
      </c>
      <c r="B62" s="19">
        <f t="shared" ref="B62:M62" si="9">B50+B51+B52+B53+B54+B55+B56+B57+B58+B59+B60+B61</f>
        <v>31681.67</v>
      </c>
      <c r="C62" s="19">
        <f t="shared" si="9"/>
        <v>33481.89</v>
      </c>
      <c r="D62" s="19">
        <f t="shared" si="9"/>
        <v>10250.2</v>
      </c>
      <c r="E62" s="19">
        <f t="shared" si="9"/>
        <v>39139.7</v>
      </c>
      <c r="F62" s="19">
        <f t="shared" si="9"/>
        <v>35318.15</v>
      </c>
      <c r="G62" s="19">
        <f t="shared" si="9"/>
        <v>15306.69</v>
      </c>
      <c r="H62" s="19">
        <f t="shared" si="9"/>
        <v>32025.07</v>
      </c>
      <c r="I62" s="19">
        <f t="shared" si="9"/>
        <v>4021.59</v>
      </c>
      <c r="J62" s="19">
        <f t="shared" si="9"/>
        <v>3148.19</v>
      </c>
      <c r="K62" s="19">
        <f t="shared" si="9"/>
        <v>4394.34</v>
      </c>
      <c r="L62" s="19">
        <f t="shared" si="9"/>
        <v>3937.79</v>
      </c>
      <c r="M62" s="19">
        <f t="shared" si="9"/>
        <v>1051.28</v>
      </c>
      <c r="N62" s="19">
        <f t="shared" si="8"/>
        <v>213756.56</v>
      </c>
    </row>
    <row r="63" ht="15.75" customHeight="1" outlineLevel="1">
      <c r="A63" s="16" t="s">
        <v>74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</row>
    <row r="64" ht="15.75" customHeight="1" outlineLevel="2">
      <c r="A64" s="16" t="s">
        <v>75</v>
      </c>
      <c r="B64" s="17"/>
      <c r="C64" s="17"/>
      <c r="D64" s="17"/>
      <c r="E64" s="17">
        <v>147854.52</v>
      </c>
      <c r="F64" s="17"/>
      <c r="G64" s="17">
        <v>-2860.51</v>
      </c>
      <c r="H64" s="17"/>
      <c r="I64" s="17"/>
      <c r="J64" s="17"/>
      <c r="K64" s="17"/>
      <c r="L64" s="17"/>
      <c r="M64" s="17"/>
      <c r="N64" s="17">
        <f t="shared" ref="N64:N68" si="10">B64+C64+D64+E64+F64+G64+H64+I64+J64+K64+L64+M64</f>
        <v>144994.01</v>
      </c>
    </row>
    <row r="65" ht="15.75" customHeight="1" outlineLevel="2">
      <c r="A65" s="16" t="s">
        <v>76</v>
      </c>
      <c r="B65" s="17">
        <v>25000.0</v>
      </c>
      <c r="C65" s="17">
        <v>2312.0</v>
      </c>
      <c r="D65" s="17"/>
      <c r="E65" s="17">
        <v>4000.0</v>
      </c>
      <c r="F65" s="17">
        <v>3435.0</v>
      </c>
      <c r="G65" s="17">
        <v>2510.0</v>
      </c>
      <c r="H65" s="17">
        <v>2160.0</v>
      </c>
      <c r="I65" s="17">
        <v>1815.0</v>
      </c>
      <c r="J65" s="17">
        <v>180.0</v>
      </c>
      <c r="K65" s="17"/>
      <c r="L65" s="17">
        <v>1935.0</v>
      </c>
      <c r="M65" s="17">
        <v>501.08</v>
      </c>
      <c r="N65" s="17">
        <f t="shared" si="10"/>
        <v>43848.08</v>
      </c>
    </row>
    <row r="66" ht="15.75" customHeight="1" outlineLevel="2">
      <c r="A66" s="16" t="s">
        <v>77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>
        <v>23936.44</v>
      </c>
      <c r="M66" s="17"/>
      <c r="N66" s="17">
        <f t="shared" si="10"/>
        <v>23936.44</v>
      </c>
    </row>
    <row r="67" ht="15.75" customHeight="1" outlineLevel="2">
      <c r="A67" s="16" t="s">
        <v>78</v>
      </c>
      <c r="B67" s="17"/>
      <c r="C67" s="17">
        <v>2880.0</v>
      </c>
      <c r="D67" s="17"/>
      <c r="E67" s="17">
        <v>650.0</v>
      </c>
      <c r="F67" s="17"/>
      <c r="G67" s="17"/>
      <c r="H67" s="17"/>
      <c r="I67" s="17"/>
      <c r="J67" s="17"/>
      <c r="K67" s="17"/>
      <c r="L67" s="17"/>
      <c r="M67" s="17"/>
      <c r="N67" s="17">
        <f t="shared" si="10"/>
        <v>3530</v>
      </c>
    </row>
    <row r="68" ht="15.75" customHeight="1" outlineLevel="1">
      <c r="A68" s="18" t="s">
        <v>79</v>
      </c>
      <c r="B68" s="19">
        <f t="shared" ref="B68:C68" si="11">B63+B64+B65+B66+B67</f>
        <v>25000</v>
      </c>
      <c r="C68" s="19">
        <f t="shared" si="11"/>
        <v>5192</v>
      </c>
      <c r="D68" s="19"/>
      <c r="E68" s="19">
        <f t="shared" ref="E68:J68" si="12">E63+E64+E65+E66+E67</f>
        <v>152504.52</v>
      </c>
      <c r="F68" s="19">
        <f t="shared" si="12"/>
        <v>3435</v>
      </c>
      <c r="G68" s="19">
        <f t="shared" si="12"/>
        <v>-350.51</v>
      </c>
      <c r="H68" s="19">
        <f t="shared" si="12"/>
        <v>2160</v>
      </c>
      <c r="I68" s="19">
        <f t="shared" si="12"/>
        <v>1815</v>
      </c>
      <c r="J68" s="19">
        <f t="shared" si="12"/>
        <v>180</v>
      </c>
      <c r="K68" s="19"/>
      <c r="L68" s="19">
        <f t="shared" ref="L68:M68" si="13">L63+L64+L65+L66+L67</f>
        <v>25871.44</v>
      </c>
      <c r="M68" s="19">
        <f t="shared" si="13"/>
        <v>501.08</v>
      </c>
      <c r="N68" s="19">
        <f t="shared" si="10"/>
        <v>216308.53</v>
      </c>
    </row>
    <row r="69" ht="15.75" customHeight="1" outlineLevel="1">
      <c r="A69" s="16" t="s">
        <v>80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ht="15.75" customHeight="1" outlineLevel="2">
      <c r="A70" s="16" t="s">
        <v>81</v>
      </c>
      <c r="B70" s="17">
        <v>1092.05</v>
      </c>
      <c r="C70" s="17">
        <v>2104.1</v>
      </c>
      <c r="D70" s="17">
        <v>1352.64</v>
      </c>
      <c r="E70" s="17">
        <v>1292.71</v>
      </c>
      <c r="F70" s="17">
        <v>3729.85</v>
      </c>
      <c r="G70" s="17">
        <v>6248.29</v>
      </c>
      <c r="H70" s="17">
        <v>1743.58</v>
      </c>
      <c r="I70" s="17">
        <v>123.32</v>
      </c>
      <c r="J70" s="17">
        <v>515.99</v>
      </c>
      <c r="K70" s="17">
        <v>615.96</v>
      </c>
      <c r="L70" s="17">
        <v>988.57</v>
      </c>
      <c r="M70" s="17">
        <v>58.51</v>
      </c>
      <c r="N70" s="17">
        <f t="shared" ref="N70:N78" si="14">B70+C70+D70+E70+F70+G70+H70+I70+J70+K70+L70+M70</f>
        <v>19865.57</v>
      </c>
    </row>
    <row r="71" ht="15.75" customHeight="1" outlineLevel="2">
      <c r="A71" s="16" t="s">
        <v>82</v>
      </c>
      <c r="B71" s="17">
        <v>1006.13</v>
      </c>
      <c r="C71" s="17">
        <v>1773.47</v>
      </c>
      <c r="D71" s="17">
        <v>887.58</v>
      </c>
      <c r="E71" s="17">
        <v>1477.51</v>
      </c>
      <c r="F71" s="17">
        <v>1464.85</v>
      </c>
      <c r="G71" s="17">
        <v>2316.52</v>
      </c>
      <c r="H71" s="17">
        <v>1634.9</v>
      </c>
      <c r="I71" s="17">
        <v>2046.98</v>
      </c>
      <c r="J71" s="17">
        <v>1172.36</v>
      </c>
      <c r="K71" s="17">
        <v>1428.79</v>
      </c>
      <c r="L71" s="17">
        <v>1253.76</v>
      </c>
      <c r="M71" s="17">
        <v>1556.1</v>
      </c>
      <c r="N71" s="17">
        <f t="shared" si="14"/>
        <v>18018.95</v>
      </c>
    </row>
    <row r="72" ht="15.75" customHeight="1" outlineLevel="2">
      <c r="A72" s="16" t="s">
        <v>83</v>
      </c>
      <c r="B72" s="17">
        <v>2944.4</v>
      </c>
      <c r="C72" s="17">
        <v>1001.68</v>
      </c>
      <c r="D72" s="17"/>
      <c r="E72" s="17">
        <v>86.6</v>
      </c>
      <c r="F72" s="17"/>
      <c r="G72" s="17">
        <v>1028.38</v>
      </c>
      <c r="H72" s="17">
        <v>704.45</v>
      </c>
      <c r="I72" s="17">
        <v>156.5</v>
      </c>
      <c r="J72" s="17"/>
      <c r="K72" s="17"/>
      <c r="L72" s="17">
        <v>689.2</v>
      </c>
      <c r="M72" s="17"/>
      <c r="N72" s="17">
        <f t="shared" si="14"/>
        <v>6611.21</v>
      </c>
    </row>
    <row r="73" ht="15.75" customHeight="1" outlineLevel="2">
      <c r="A73" s="16" t="s">
        <v>84</v>
      </c>
      <c r="B73" s="17">
        <v>6470.38</v>
      </c>
      <c r="C73" s="17">
        <v>6263.42</v>
      </c>
      <c r="D73" s="17">
        <v>2165.32</v>
      </c>
      <c r="E73" s="17">
        <v>4047.23</v>
      </c>
      <c r="F73" s="17">
        <v>6642.1</v>
      </c>
      <c r="G73" s="17">
        <v>5366.91</v>
      </c>
      <c r="H73" s="17">
        <v>6534.71</v>
      </c>
      <c r="I73" s="17">
        <v>2941.98</v>
      </c>
      <c r="J73" s="17">
        <v>2395.13</v>
      </c>
      <c r="K73" s="17">
        <v>1849.34</v>
      </c>
      <c r="L73" s="17">
        <v>1826.27</v>
      </c>
      <c r="M73" s="17">
        <v>540.72</v>
      </c>
      <c r="N73" s="17">
        <f t="shared" si="14"/>
        <v>47043.51</v>
      </c>
    </row>
    <row r="74" ht="15.75" customHeight="1" outlineLevel="2">
      <c r="A74" s="16" t="s">
        <v>85</v>
      </c>
      <c r="B74" s="17"/>
      <c r="C74" s="17"/>
      <c r="D74" s="17"/>
      <c r="E74" s="17">
        <v>550.0</v>
      </c>
      <c r="F74" s="17">
        <v>400.0</v>
      </c>
      <c r="G74" s="17"/>
      <c r="H74" s="17"/>
      <c r="I74" s="17"/>
      <c r="J74" s="17"/>
      <c r="K74" s="17"/>
      <c r="L74" s="17"/>
      <c r="M74" s="17"/>
      <c r="N74" s="17">
        <f t="shared" si="14"/>
        <v>950</v>
      </c>
    </row>
    <row r="75" ht="15.75" customHeight="1" outlineLevel="2">
      <c r="A75" s="16" t="s">
        <v>86</v>
      </c>
      <c r="B75" s="17">
        <v>1868.89</v>
      </c>
      <c r="C75" s="17">
        <v>1174.5</v>
      </c>
      <c r="D75" s="17">
        <v>2403.89</v>
      </c>
      <c r="E75" s="17">
        <v>840.0</v>
      </c>
      <c r="F75" s="17">
        <v>2975.65</v>
      </c>
      <c r="G75" s="17">
        <v>1902.16</v>
      </c>
      <c r="H75" s="17">
        <v>1566.01</v>
      </c>
      <c r="I75" s="17">
        <v>1937.15</v>
      </c>
      <c r="J75" s="17">
        <v>1812.83</v>
      </c>
      <c r="K75" s="17">
        <v>1961.7</v>
      </c>
      <c r="L75" s="17">
        <v>830.0</v>
      </c>
      <c r="M75" s="17">
        <v>799.04</v>
      </c>
      <c r="N75" s="17">
        <f t="shared" si="14"/>
        <v>20071.82</v>
      </c>
    </row>
    <row r="76" ht="15.75" customHeight="1" outlineLevel="2">
      <c r="A76" s="16" t="s">
        <v>87</v>
      </c>
      <c r="B76" s="17">
        <v>660.25</v>
      </c>
      <c r="C76" s="17">
        <v>1726.27</v>
      </c>
      <c r="D76" s="17">
        <v>270.73</v>
      </c>
      <c r="E76" s="17">
        <v>283.77</v>
      </c>
      <c r="F76" s="17">
        <v>2442.97</v>
      </c>
      <c r="G76" s="17">
        <v>1567.57</v>
      </c>
      <c r="H76" s="17">
        <v>1270.85</v>
      </c>
      <c r="I76" s="17">
        <v>1338.34</v>
      </c>
      <c r="J76" s="17">
        <v>589.28</v>
      </c>
      <c r="K76" s="17">
        <v>792.02</v>
      </c>
      <c r="L76" s="17">
        <v>876.63</v>
      </c>
      <c r="M76" s="17">
        <v>423.77</v>
      </c>
      <c r="N76" s="17">
        <f t="shared" si="14"/>
        <v>12242.45</v>
      </c>
    </row>
    <row r="77" ht="15.75" customHeight="1" outlineLevel="2">
      <c r="A77" s="16" t="s">
        <v>88</v>
      </c>
      <c r="B77" s="17">
        <v>3640.0</v>
      </c>
      <c r="C77" s="17">
        <v>2240.0</v>
      </c>
      <c r="D77" s="17">
        <v>1120.0</v>
      </c>
      <c r="E77" s="17">
        <v>1740.0</v>
      </c>
      <c r="F77" s="17">
        <v>2151.0</v>
      </c>
      <c r="G77" s="17">
        <v>4447.0</v>
      </c>
      <c r="H77" s="17">
        <v>3065.0</v>
      </c>
      <c r="I77" s="17">
        <v>1704.0</v>
      </c>
      <c r="J77" s="17">
        <v>1040.0</v>
      </c>
      <c r="K77" s="17">
        <v>585.0</v>
      </c>
      <c r="L77" s="17">
        <v>1525.0</v>
      </c>
      <c r="M77" s="17">
        <v>220.0</v>
      </c>
      <c r="N77" s="17">
        <f t="shared" si="14"/>
        <v>23477</v>
      </c>
    </row>
    <row r="78" ht="15.75" customHeight="1" outlineLevel="1">
      <c r="A78" s="18" t="s">
        <v>89</v>
      </c>
      <c r="B78" s="19">
        <f t="shared" ref="B78:M78" si="15">B69+B70+B71+B72+B73+B74+B75+B76+B77</f>
        <v>17682.1</v>
      </c>
      <c r="C78" s="19">
        <f t="shared" si="15"/>
        <v>16283.44</v>
      </c>
      <c r="D78" s="19">
        <f t="shared" si="15"/>
        <v>8200.16</v>
      </c>
      <c r="E78" s="19">
        <f t="shared" si="15"/>
        <v>10317.82</v>
      </c>
      <c r="F78" s="19">
        <f t="shared" si="15"/>
        <v>19806.42</v>
      </c>
      <c r="G78" s="19">
        <f t="shared" si="15"/>
        <v>22876.83</v>
      </c>
      <c r="H78" s="19">
        <f t="shared" si="15"/>
        <v>16519.5</v>
      </c>
      <c r="I78" s="19">
        <f t="shared" si="15"/>
        <v>10248.27</v>
      </c>
      <c r="J78" s="19">
        <f t="shared" si="15"/>
        <v>7525.59</v>
      </c>
      <c r="K78" s="19">
        <f t="shared" si="15"/>
        <v>7232.81</v>
      </c>
      <c r="L78" s="19">
        <f t="shared" si="15"/>
        <v>7989.43</v>
      </c>
      <c r="M78" s="19">
        <f t="shared" si="15"/>
        <v>3598.14</v>
      </c>
      <c r="N78" s="19">
        <f t="shared" si="14"/>
        <v>148280.51</v>
      </c>
    </row>
    <row r="79" ht="15.75" customHeight="1" outlineLevel="1">
      <c r="A79" s="16" t="s">
        <v>90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ht="15.75" customHeight="1" outlineLevel="2">
      <c r="A80" s="16" t="s">
        <v>91</v>
      </c>
      <c r="B80" s="17">
        <v>7500.0</v>
      </c>
      <c r="C80" s="17">
        <v>7500.0</v>
      </c>
      <c r="D80" s="17">
        <v>7500.0</v>
      </c>
      <c r="E80" s="17">
        <v>7500.0</v>
      </c>
      <c r="F80" s="17">
        <v>7500.0</v>
      </c>
      <c r="G80" s="17">
        <v>7500.0</v>
      </c>
      <c r="H80" s="17">
        <v>7500.0</v>
      </c>
      <c r="I80" s="17">
        <v>7500.0</v>
      </c>
      <c r="J80" s="17">
        <v>7500.0</v>
      </c>
      <c r="K80" s="17">
        <v>7500.0</v>
      </c>
      <c r="L80" s="17">
        <v>7500.0</v>
      </c>
      <c r="M80" s="17">
        <v>7500.0</v>
      </c>
      <c r="N80" s="17">
        <f t="shared" ref="N80:N89" si="16">B80+C80+D80+E80+F80+G80+H80+I80+J80+K80+L80+M80</f>
        <v>90000</v>
      </c>
    </row>
    <row r="81" ht="15.75" customHeight="1" outlineLevel="2">
      <c r="A81" s="16" t="s">
        <v>92</v>
      </c>
      <c r="B81" s="17">
        <v>412.88</v>
      </c>
      <c r="C81" s="17">
        <v>600.0</v>
      </c>
      <c r="D81" s="17">
        <v>1000.0</v>
      </c>
      <c r="E81" s="17">
        <v>750.0</v>
      </c>
      <c r="F81" s="17">
        <v>700.0</v>
      </c>
      <c r="G81" s="17">
        <v>810.25</v>
      </c>
      <c r="H81" s="17">
        <v>725.07</v>
      </c>
      <c r="I81" s="17">
        <v>700.0</v>
      </c>
      <c r="J81" s="17">
        <v>725.08</v>
      </c>
      <c r="K81" s="17">
        <v>2462.3</v>
      </c>
      <c r="L81" s="17">
        <v>1100.0</v>
      </c>
      <c r="M81" s="17">
        <v>700.0</v>
      </c>
      <c r="N81" s="17">
        <f t="shared" si="16"/>
        <v>10685.58</v>
      </c>
    </row>
    <row r="82" ht="15.75" customHeight="1" outlineLevel="2">
      <c r="A82" s="16" t="s">
        <v>93</v>
      </c>
      <c r="B82" s="17">
        <v>200.67</v>
      </c>
      <c r="C82" s="17">
        <v>277.0</v>
      </c>
      <c r="D82" s="17">
        <v>152.12</v>
      </c>
      <c r="E82" s="17"/>
      <c r="F82" s="17">
        <v>260.29</v>
      </c>
      <c r="G82" s="17">
        <v>107.25</v>
      </c>
      <c r="H82" s="17">
        <v>221.51</v>
      </c>
      <c r="I82" s="17">
        <v>291.72</v>
      </c>
      <c r="J82" s="17">
        <v>324.12</v>
      </c>
      <c r="K82" s="17">
        <v>436.67</v>
      </c>
      <c r="L82" s="17">
        <v>525.21</v>
      </c>
      <c r="M82" s="17">
        <v>745.71</v>
      </c>
      <c r="N82" s="17">
        <f t="shared" si="16"/>
        <v>3542.27</v>
      </c>
    </row>
    <row r="83" ht="15.75" customHeight="1" outlineLevel="2">
      <c r="A83" s="16" t="s">
        <v>94</v>
      </c>
      <c r="B83" s="17"/>
      <c r="C83" s="17"/>
      <c r="D83" s="17"/>
      <c r="E83" s="17"/>
      <c r="F83" s="17"/>
      <c r="G83" s="17"/>
      <c r="H83" s="17">
        <v>658.49</v>
      </c>
      <c r="I83" s="17"/>
      <c r="J83" s="17">
        <v>135.3</v>
      </c>
      <c r="K83" s="17">
        <v>359.77</v>
      </c>
      <c r="L83" s="17">
        <v>240.0</v>
      </c>
      <c r="M83" s="17"/>
      <c r="N83" s="17">
        <f t="shared" si="16"/>
        <v>1393.56</v>
      </c>
    </row>
    <row r="84" ht="15.75" customHeight="1" outlineLevel="2">
      <c r="A84" s="16" t="s">
        <v>95</v>
      </c>
      <c r="B84" s="17">
        <v>325.85</v>
      </c>
      <c r="C84" s="17">
        <v>310.82</v>
      </c>
      <c r="D84" s="17">
        <v>329.82</v>
      </c>
      <c r="E84" s="17">
        <v>329.82</v>
      </c>
      <c r="F84" s="17">
        <v>307.84</v>
      </c>
      <c r="G84" s="17">
        <v>345.17</v>
      </c>
      <c r="H84" s="17">
        <v>364.12</v>
      </c>
      <c r="I84" s="17">
        <v>368.05</v>
      </c>
      <c r="J84" s="17">
        <v>362.86</v>
      </c>
      <c r="K84" s="17">
        <v>297.08</v>
      </c>
      <c r="L84" s="17">
        <v>330.94</v>
      </c>
      <c r="M84" s="17">
        <v>320.23</v>
      </c>
      <c r="N84" s="17">
        <f t="shared" si="16"/>
        <v>3992.6</v>
      </c>
    </row>
    <row r="85" ht="15.75" customHeight="1" outlineLevel="2">
      <c r="A85" s="16" t="s">
        <v>96</v>
      </c>
      <c r="B85" s="17">
        <v>365.68</v>
      </c>
      <c r="C85" s="17">
        <v>1154.17</v>
      </c>
      <c r="D85" s="17">
        <v>225.67</v>
      </c>
      <c r="E85" s="17">
        <v>589.1</v>
      </c>
      <c r="F85" s="17">
        <v>280.78</v>
      </c>
      <c r="G85" s="17">
        <v>271.39</v>
      </c>
      <c r="H85" s="17">
        <v>111.33</v>
      </c>
      <c r="I85" s="17">
        <v>112.99</v>
      </c>
      <c r="J85" s="17">
        <v>215.7</v>
      </c>
      <c r="K85" s="17">
        <v>171.29</v>
      </c>
      <c r="L85" s="17">
        <v>94.14</v>
      </c>
      <c r="M85" s="17">
        <v>210.8</v>
      </c>
      <c r="N85" s="17">
        <f t="shared" si="16"/>
        <v>3803.04</v>
      </c>
    </row>
    <row r="86" ht="15.75" customHeight="1" outlineLevel="2">
      <c r="A86" s="16" t="s">
        <v>97</v>
      </c>
      <c r="B86" s="17">
        <v>64.87</v>
      </c>
      <c r="C86" s="17"/>
      <c r="D86" s="17">
        <v>14.83</v>
      </c>
      <c r="E86" s="17">
        <v>16.98</v>
      </c>
      <c r="F86" s="17">
        <v>30.37</v>
      </c>
      <c r="G86" s="17"/>
      <c r="H86" s="17">
        <v>37.07</v>
      </c>
      <c r="I86" s="17">
        <v>14.48</v>
      </c>
      <c r="J86" s="17">
        <v>15.05</v>
      </c>
      <c r="K86" s="17">
        <v>22.59</v>
      </c>
      <c r="L86" s="17"/>
      <c r="M86" s="17">
        <v>27.79</v>
      </c>
      <c r="N86" s="17">
        <f t="shared" si="16"/>
        <v>244.03</v>
      </c>
    </row>
    <row r="87" ht="15.75" customHeight="1" outlineLevel="2">
      <c r="A87" s="16" t="s">
        <v>98</v>
      </c>
      <c r="B87" s="17">
        <v>295.67</v>
      </c>
      <c r="C87" s="17">
        <v>1802.26</v>
      </c>
      <c r="D87" s="17">
        <v>1667.84</v>
      </c>
      <c r="E87" s="17">
        <v>4598.83</v>
      </c>
      <c r="F87" s="17">
        <v>309.11</v>
      </c>
      <c r="G87" s="17">
        <v>376.88</v>
      </c>
      <c r="H87" s="17">
        <v>316.06</v>
      </c>
      <c r="I87" s="17">
        <v>1079.22</v>
      </c>
      <c r="J87" s="17">
        <v>364.42</v>
      </c>
      <c r="K87" s="17">
        <v>520.37</v>
      </c>
      <c r="L87" s="17">
        <v>391.33</v>
      </c>
      <c r="M87" s="17">
        <v>457.08</v>
      </c>
      <c r="N87" s="17">
        <f t="shared" si="16"/>
        <v>12179.07</v>
      </c>
    </row>
    <row r="88" ht="15.75" customHeight="1" outlineLevel="2">
      <c r="A88" s="16" t="s">
        <v>99</v>
      </c>
      <c r="B88" s="17">
        <v>120.0</v>
      </c>
      <c r="C88" s="17">
        <v>120.0</v>
      </c>
      <c r="D88" s="17">
        <v>120.0</v>
      </c>
      <c r="E88" s="17">
        <v>120.0</v>
      </c>
      <c r="F88" s="17">
        <v>120.0</v>
      </c>
      <c r="G88" s="17">
        <v>120.0</v>
      </c>
      <c r="H88" s="17">
        <v>120.0</v>
      </c>
      <c r="I88" s="17">
        <v>120.0</v>
      </c>
      <c r="J88" s="17">
        <v>120.0</v>
      </c>
      <c r="K88" s="17">
        <v>120.0</v>
      </c>
      <c r="L88" s="17">
        <v>120.0</v>
      </c>
      <c r="M88" s="17">
        <v>120.0</v>
      </c>
      <c r="N88" s="17">
        <f t="shared" si="16"/>
        <v>1440</v>
      </c>
    </row>
    <row r="89" ht="15.75" customHeight="1" outlineLevel="1">
      <c r="A89" s="18" t="s">
        <v>100</v>
      </c>
      <c r="B89" s="19">
        <f t="shared" ref="B89:M89" si="17">B79+B80+B81+B82+B83+B84+B85+B86+B87+B88</f>
        <v>9285.62</v>
      </c>
      <c r="C89" s="19">
        <f t="shared" si="17"/>
        <v>11764.25</v>
      </c>
      <c r="D89" s="19">
        <f t="shared" si="17"/>
        <v>11010.28</v>
      </c>
      <c r="E89" s="19">
        <f t="shared" si="17"/>
        <v>13904.73</v>
      </c>
      <c r="F89" s="19">
        <f t="shared" si="17"/>
        <v>9508.39</v>
      </c>
      <c r="G89" s="19">
        <f t="shared" si="17"/>
        <v>9530.94</v>
      </c>
      <c r="H89" s="19">
        <f t="shared" si="17"/>
        <v>10053.65</v>
      </c>
      <c r="I89" s="19">
        <f t="shared" si="17"/>
        <v>10186.46</v>
      </c>
      <c r="J89" s="19">
        <f t="shared" si="17"/>
        <v>9762.53</v>
      </c>
      <c r="K89" s="19">
        <f t="shared" si="17"/>
        <v>11890.07</v>
      </c>
      <c r="L89" s="19">
        <f t="shared" si="17"/>
        <v>10301.62</v>
      </c>
      <c r="M89" s="19">
        <f t="shared" si="17"/>
        <v>10081.61</v>
      </c>
      <c r="N89" s="19">
        <f t="shared" si="16"/>
        <v>127280.15</v>
      </c>
    </row>
    <row r="90" ht="15.75" customHeight="1" outlineLevel="1">
      <c r="A90" s="16" t="s">
        <v>101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ht="15.75" customHeight="1" outlineLevel="2">
      <c r="A91" s="16" t="s">
        <v>102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>
        <v>195.0</v>
      </c>
      <c r="M91" s="17"/>
      <c r="N91" s="17">
        <f t="shared" ref="N91:N101" si="18">B91+C91+D91+E91+F91+G91+H91+I91+J91+K91+L91+M91</f>
        <v>195</v>
      </c>
    </row>
    <row r="92" ht="15.75" customHeight="1" outlineLevel="2">
      <c r="A92" s="16" t="s">
        <v>103</v>
      </c>
      <c r="B92" s="17">
        <v>139.0</v>
      </c>
      <c r="C92" s="17">
        <v>160.0</v>
      </c>
      <c r="D92" s="17"/>
      <c r="E92" s="17"/>
      <c r="F92" s="17"/>
      <c r="G92" s="17"/>
      <c r="H92" s="17">
        <v>139.0</v>
      </c>
      <c r="I92" s="17"/>
      <c r="J92" s="17"/>
      <c r="K92" s="17"/>
      <c r="L92" s="17">
        <v>139.0</v>
      </c>
      <c r="M92" s="17"/>
      <c r="N92" s="17">
        <f t="shared" si="18"/>
        <v>577</v>
      </c>
    </row>
    <row r="93" ht="15.75" customHeight="1" outlineLevel="2">
      <c r="A93" s="16" t="s">
        <v>104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20">
        <v>2000.0</v>
      </c>
      <c r="M93" s="17"/>
      <c r="N93" s="17">
        <f t="shared" si="18"/>
        <v>2000</v>
      </c>
    </row>
    <row r="94" ht="15.75" customHeight="1" outlineLevel="2">
      <c r="A94" s="16" t="s">
        <v>105</v>
      </c>
      <c r="B94" s="20">
        <v>0.0</v>
      </c>
      <c r="C94" s="17">
        <v>0.0</v>
      </c>
      <c r="D94" s="17"/>
      <c r="E94" s="17"/>
      <c r="F94" s="17">
        <v>30.14</v>
      </c>
      <c r="G94" s="20">
        <v>219.68</v>
      </c>
      <c r="H94" s="17">
        <v>-139.82</v>
      </c>
      <c r="I94" s="17">
        <v>-110.0</v>
      </c>
      <c r="J94" s="20">
        <v>0.0</v>
      </c>
      <c r="K94" s="17"/>
      <c r="L94" s="17"/>
      <c r="M94" s="17"/>
      <c r="N94" s="17">
        <f t="shared" si="18"/>
        <v>0</v>
      </c>
    </row>
    <row r="95" ht="15.75" customHeight="1" outlineLevel="1">
      <c r="A95" s="18" t="s">
        <v>106</v>
      </c>
      <c r="B95" s="19">
        <f t="shared" ref="B95:C95" si="19">B90+B91+B92+B93+B94</f>
        <v>139</v>
      </c>
      <c r="C95" s="19">
        <f t="shared" si="19"/>
        <v>160</v>
      </c>
      <c r="D95" s="19"/>
      <c r="E95" s="19"/>
      <c r="F95" s="19">
        <f t="shared" ref="F95:J95" si="20">F90+F91+F92+F93+F94</f>
        <v>30.14</v>
      </c>
      <c r="G95" s="19">
        <f t="shared" si="20"/>
        <v>219.68</v>
      </c>
      <c r="H95" s="19">
        <f t="shared" si="20"/>
        <v>-0.82</v>
      </c>
      <c r="I95" s="19">
        <f t="shared" si="20"/>
        <v>-110</v>
      </c>
      <c r="J95" s="19">
        <f t="shared" si="20"/>
        <v>0</v>
      </c>
      <c r="K95" s="19"/>
      <c r="L95" s="19">
        <f>L90+L91+L92+L93+L94</f>
        <v>2334</v>
      </c>
      <c r="M95" s="19"/>
      <c r="N95" s="19">
        <f t="shared" si="18"/>
        <v>2772</v>
      </c>
    </row>
    <row r="96" ht="15.75" customHeight="1" outlineLevel="1">
      <c r="A96" s="16" t="s">
        <v>107</v>
      </c>
      <c r="B96" s="17">
        <v>187.62</v>
      </c>
      <c r="C96" s="17">
        <v>187.62</v>
      </c>
      <c r="D96" s="17">
        <v>187.62</v>
      </c>
      <c r="E96" s="17">
        <v>187.62</v>
      </c>
      <c r="F96" s="17">
        <v>187.62</v>
      </c>
      <c r="G96" s="17">
        <v>187.62</v>
      </c>
      <c r="H96" s="17">
        <v>187.62</v>
      </c>
      <c r="I96" s="17">
        <v>188.12</v>
      </c>
      <c r="J96" s="17">
        <v>187.12</v>
      </c>
      <c r="K96" s="17">
        <v>187.62</v>
      </c>
      <c r="L96" s="17">
        <v>187.62</v>
      </c>
      <c r="M96" s="17"/>
      <c r="N96" s="17">
        <f t="shared" si="18"/>
        <v>2063.82</v>
      </c>
    </row>
    <row r="97" ht="15.75" customHeight="1" outlineLevel="2">
      <c r="A97" s="16" t="s">
        <v>108</v>
      </c>
      <c r="B97" s="17">
        <v>2100.0</v>
      </c>
      <c r="C97" s="17">
        <v>2400.0</v>
      </c>
      <c r="D97" s="17">
        <v>2550.0</v>
      </c>
      <c r="E97" s="17">
        <v>2700.0</v>
      </c>
      <c r="F97" s="17">
        <v>2740.0</v>
      </c>
      <c r="G97" s="17">
        <v>6030.0</v>
      </c>
      <c r="H97" s="17">
        <v>3000.0</v>
      </c>
      <c r="I97" s="17">
        <v>2700.0</v>
      </c>
      <c r="J97" s="17">
        <v>3150.0</v>
      </c>
      <c r="K97" s="17">
        <v>2550.0</v>
      </c>
      <c r="L97" s="17">
        <v>2900.0</v>
      </c>
      <c r="M97" s="17">
        <v>3150.0</v>
      </c>
      <c r="N97" s="17">
        <f t="shared" si="18"/>
        <v>35970</v>
      </c>
    </row>
    <row r="98" ht="15.75" customHeight="1" outlineLevel="2">
      <c r="A98" s="16" t="s">
        <v>109</v>
      </c>
      <c r="B98" s="17">
        <v>38833.2</v>
      </c>
      <c r="C98" s="17">
        <v>30565.83</v>
      </c>
      <c r="D98" s="17">
        <v>33840.5</v>
      </c>
      <c r="E98" s="17">
        <v>36395.69</v>
      </c>
      <c r="F98" s="17">
        <v>30616.85</v>
      </c>
      <c r="G98" s="17">
        <v>39299.9</v>
      </c>
      <c r="H98" s="17">
        <v>30127.94</v>
      </c>
      <c r="I98" s="17">
        <v>31048.81</v>
      </c>
      <c r="J98" s="17">
        <v>37706.33</v>
      </c>
      <c r="K98" s="17">
        <v>29939.29</v>
      </c>
      <c r="L98" s="17">
        <v>43364.34</v>
      </c>
      <c r="M98" s="17">
        <v>30355.08</v>
      </c>
      <c r="N98" s="17">
        <f t="shared" si="18"/>
        <v>412093.76</v>
      </c>
    </row>
    <row r="99" ht="15.75" customHeight="1" outlineLevel="2">
      <c r="A99" s="16" t="s">
        <v>110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>
        <v>187.62</v>
      </c>
      <c r="N99" s="17">
        <f t="shared" si="18"/>
        <v>187.62</v>
      </c>
    </row>
    <row r="100" ht="15.75" customHeight="1" outlineLevel="2">
      <c r="A100" s="16" t="s">
        <v>111</v>
      </c>
      <c r="B100" s="17">
        <v>3143.3</v>
      </c>
      <c r="C100" s="17">
        <v>2354.15</v>
      </c>
      <c r="D100" s="17">
        <v>2588.81</v>
      </c>
      <c r="E100" s="17">
        <v>2784.29</v>
      </c>
      <c r="F100" s="17">
        <v>2342.15</v>
      </c>
      <c r="G100" s="17">
        <v>3006.46</v>
      </c>
      <c r="H100" s="17">
        <v>2304.79</v>
      </c>
      <c r="I100" s="17">
        <v>2375.25</v>
      </c>
      <c r="J100" s="17">
        <v>2884.51</v>
      </c>
      <c r="K100" s="17">
        <v>2290.37</v>
      </c>
      <c r="L100" s="17">
        <v>3361.38</v>
      </c>
      <c r="M100" s="17">
        <v>2597.25</v>
      </c>
      <c r="N100" s="17">
        <f t="shared" si="18"/>
        <v>32032.71</v>
      </c>
    </row>
    <row r="101" ht="15.75" customHeight="1" outlineLevel="1">
      <c r="A101" s="18" t="s">
        <v>112</v>
      </c>
      <c r="B101" s="19">
        <f t="shared" ref="B101:M101" si="21">B96+B97+B98+B99+B100</f>
        <v>44264.12</v>
      </c>
      <c r="C101" s="19">
        <f t="shared" si="21"/>
        <v>35507.6</v>
      </c>
      <c r="D101" s="19">
        <f t="shared" si="21"/>
        <v>39166.93</v>
      </c>
      <c r="E101" s="19">
        <f t="shared" si="21"/>
        <v>42067.6</v>
      </c>
      <c r="F101" s="19">
        <f t="shared" si="21"/>
        <v>35886.62</v>
      </c>
      <c r="G101" s="19">
        <f t="shared" si="21"/>
        <v>48523.98</v>
      </c>
      <c r="H101" s="19">
        <f t="shared" si="21"/>
        <v>35620.35</v>
      </c>
      <c r="I101" s="19">
        <f t="shared" si="21"/>
        <v>36312.18</v>
      </c>
      <c r="J101" s="19">
        <f t="shared" si="21"/>
        <v>43927.96</v>
      </c>
      <c r="K101" s="19">
        <f t="shared" si="21"/>
        <v>34967.28</v>
      </c>
      <c r="L101" s="19">
        <f t="shared" si="21"/>
        <v>49813.34</v>
      </c>
      <c r="M101" s="19">
        <f t="shared" si="21"/>
        <v>36289.95</v>
      </c>
      <c r="N101" s="19">
        <f t="shared" si="18"/>
        <v>482347.91</v>
      </c>
    </row>
    <row r="102" ht="15.75" customHeight="1" outlineLevel="1">
      <c r="A102" s="16" t="s">
        <v>113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</row>
    <row r="103" ht="15.75" customHeight="1" outlineLevel="2">
      <c r="A103" s="16" t="s">
        <v>114</v>
      </c>
      <c r="B103" s="17">
        <v>1900.0</v>
      </c>
      <c r="C103" s="17">
        <v>1900.0</v>
      </c>
      <c r="D103" s="17">
        <v>1900.0</v>
      </c>
      <c r="E103" s="17">
        <v>1900.0</v>
      </c>
      <c r="F103" s="17">
        <v>1900.0</v>
      </c>
      <c r="G103" s="17">
        <v>2280.0</v>
      </c>
      <c r="H103" s="17">
        <v>1900.0</v>
      </c>
      <c r="I103" s="17">
        <v>1900.0</v>
      </c>
      <c r="J103" s="17">
        <v>1900.0</v>
      </c>
      <c r="K103" s="17">
        <v>1900.0</v>
      </c>
      <c r="L103" s="17">
        <v>1900.0</v>
      </c>
      <c r="M103" s="17">
        <v>1900.0</v>
      </c>
      <c r="N103" s="17">
        <f t="shared" ref="N103:N108" si="22">B103+C103+D103+E103+F103+G103+H103+I103+J103+K103+L103+M103</f>
        <v>23180</v>
      </c>
    </row>
    <row r="104" ht="15.75" customHeight="1" outlineLevel="2">
      <c r="A104" s="16" t="s">
        <v>115</v>
      </c>
      <c r="B104" s="17">
        <v>171.21</v>
      </c>
      <c r="C104" s="17">
        <v>315.25</v>
      </c>
      <c r="D104" s="17">
        <v>768.86</v>
      </c>
      <c r="E104" s="17">
        <v>405.74</v>
      </c>
      <c r="F104" s="17">
        <v>834.36</v>
      </c>
      <c r="G104" s="17">
        <v>1158.38</v>
      </c>
      <c r="H104" s="17">
        <v>530.15</v>
      </c>
      <c r="I104" s="17">
        <v>239.37</v>
      </c>
      <c r="J104" s="17">
        <v>374.34</v>
      </c>
      <c r="K104" s="17">
        <v>1407.05</v>
      </c>
      <c r="L104" s="17">
        <v>508.28</v>
      </c>
      <c r="M104" s="17">
        <v>652.2</v>
      </c>
      <c r="N104" s="17">
        <f t="shared" si="22"/>
        <v>7365.19</v>
      </c>
    </row>
    <row r="105" ht="15.75" customHeight="1" outlineLevel="2">
      <c r="A105" s="16" t="s">
        <v>116</v>
      </c>
      <c r="B105" s="17">
        <v>110.0</v>
      </c>
      <c r="C105" s="17">
        <v>110.0</v>
      </c>
      <c r="D105" s="17">
        <v>110.0</v>
      </c>
      <c r="E105" s="17">
        <v>110.0</v>
      </c>
      <c r="F105" s="17">
        <v>346.96</v>
      </c>
      <c r="G105" s="17">
        <v>110.0</v>
      </c>
      <c r="H105" s="17">
        <v>879.99</v>
      </c>
      <c r="I105" s="17">
        <v>879.99</v>
      </c>
      <c r="J105" s="17">
        <v>879.99</v>
      </c>
      <c r="K105" s="17">
        <v>879.99</v>
      </c>
      <c r="L105" s="17">
        <v>879.99</v>
      </c>
      <c r="M105" s="17">
        <v>879.99</v>
      </c>
      <c r="N105" s="17">
        <f t="shared" si="22"/>
        <v>6176.9</v>
      </c>
    </row>
    <row r="106" ht="15.75" customHeight="1" outlineLevel="2">
      <c r="A106" s="16" t="s">
        <v>117</v>
      </c>
      <c r="B106" s="17">
        <v>826.35</v>
      </c>
      <c r="C106" s="17">
        <v>2093.95</v>
      </c>
      <c r="D106" s="17">
        <v>1430.38</v>
      </c>
      <c r="E106" s="17">
        <v>1991.11</v>
      </c>
      <c r="F106" s="17">
        <v>1430.38</v>
      </c>
      <c r="G106" s="17">
        <v>1430.38</v>
      </c>
      <c r="H106" s="17">
        <v>1314.22</v>
      </c>
      <c r="I106" s="17">
        <v>203.58</v>
      </c>
      <c r="J106" s="17">
        <v>1018.7</v>
      </c>
      <c r="K106" s="17">
        <v>47.83</v>
      </c>
      <c r="L106" s="17">
        <v>928.09</v>
      </c>
      <c r="M106" s="17">
        <v>846.91</v>
      </c>
      <c r="N106" s="17">
        <f t="shared" si="22"/>
        <v>13561.88</v>
      </c>
    </row>
    <row r="107" ht="15.75" customHeight="1" outlineLevel="2">
      <c r="A107" s="16" t="s">
        <v>118</v>
      </c>
      <c r="B107" s="17">
        <v>1635.18</v>
      </c>
      <c r="C107" s="17">
        <v>1635.18</v>
      </c>
      <c r="D107" s="17">
        <v>1635.18</v>
      </c>
      <c r="E107" s="17">
        <v>1635.18</v>
      </c>
      <c r="F107" s="17">
        <v>1635.18</v>
      </c>
      <c r="G107" s="17">
        <v>1635.18</v>
      </c>
      <c r="H107" s="17">
        <v>1635.18</v>
      </c>
      <c r="I107" s="17">
        <v>1635.18</v>
      </c>
      <c r="J107" s="17">
        <v>1635.18</v>
      </c>
      <c r="K107" s="17">
        <v>1635.18</v>
      </c>
      <c r="L107" s="17">
        <v>1635.18</v>
      </c>
      <c r="M107" s="17">
        <v>1635.18</v>
      </c>
      <c r="N107" s="17">
        <f t="shared" si="22"/>
        <v>19622.16</v>
      </c>
    </row>
    <row r="108" ht="15.75" customHeight="1" outlineLevel="1">
      <c r="A108" s="18" t="s">
        <v>119</v>
      </c>
      <c r="B108" s="19">
        <f t="shared" ref="B108:M108" si="23">B102+B103+B104+B105+B106+B107</f>
        <v>4642.74</v>
      </c>
      <c r="C108" s="19">
        <f t="shared" si="23"/>
        <v>6054.38</v>
      </c>
      <c r="D108" s="19">
        <f t="shared" si="23"/>
        <v>5844.42</v>
      </c>
      <c r="E108" s="19">
        <f t="shared" si="23"/>
        <v>6042.03</v>
      </c>
      <c r="F108" s="19">
        <f t="shared" si="23"/>
        <v>6146.88</v>
      </c>
      <c r="G108" s="19">
        <f t="shared" si="23"/>
        <v>6613.94</v>
      </c>
      <c r="H108" s="19">
        <f t="shared" si="23"/>
        <v>6259.54</v>
      </c>
      <c r="I108" s="19">
        <f t="shared" si="23"/>
        <v>4858.12</v>
      </c>
      <c r="J108" s="19">
        <f t="shared" si="23"/>
        <v>5808.21</v>
      </c>
      <c r="K108" s="19">
        <f t="shared" si="23"/>
        <v>5870.05</v>
      </c>
      <c r="L108" s="19">
        <f t="shared" si="23"/>
        <v>5851.54</v>
      </c>
      <c r="M108" s="19">
        <f t="shared" si="23"/>
        <v>5914.28</v>
      </c>
      <c r="N108" s="19">
        <f t="shared" si="22"/>
        <v>69906.13</v>
      </c>
    </row>
    <row r="109" ht="15.75" customHeight="1" outlineLevel="1">
      <c r="A109" s="16" t="s">
        <v>120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</row>
    <row r="110" ht="15.75" customHeight="1" outlineLevel="2">
      <c r="A110" s="16" t="s">
        <v>121</v>
      </c>
      <c r="B110" s="17">
        <v>5.15</v>
      </c>
      <c r="C110" s="17"/>
      <c r="D110" s="17"/>
      <c r="E110" s="17">
        <v>88.58</v>
      </c>
      <c r="F110" s="17"/>
      <c r="G110" s="17"/>
      <c r="H110" s="17"/>
      <c r="I110" s="17"/>
      <c r="J110" s="17"/>
      <c r="K110" s="17"/>
      <c r="L110" s="17"/>
      <c r="M110" s="17">
        <v>107.99</v>
      </c>
      <c r="N110" s="17">
        <f t="shared" ref="N110:N112" si="24">B110+C110+D110+E110+F110+G110+H110+I110+J110+K110+L110+M110</f>
        <v>201.72</v>
      </c>
    </row>
    <row r="111" ht="15.75" customHeight="1" outlineLevel="2">
      <c r="A111" s="16" t="s">
        <v>122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>
        <v>283208.14</v>
      </c>
      <c r="M111" s="17"/>
      <c r="N111" s="17">
        <f t="shared" si="24"/>
        <v>283208.14</v>
      </c>
    </row>
    <row r="112" ht="15.75" customHeight="1" outlineLevel="1">
      <c r="A112" s="18" t="s">
        <v>123</v>
      </c>
      <c r="B112" s="19">
        <f>B109+B110+B111</f>
        <v>5.15</v>
      </c>
      <c r="C112" s="19"/>
      <c r="D112" s="19"/>
      <c r="E112" s="19">
        <f>E109+E110+E111</f>
        <v>88.58</v>
      </c>
      <c r="F112" s="19"/>
      <c r="G112" s="19"/>
      <c r="H112" s="19"/>
      <c r="I112" s="19"/>
      <c r="J112" s="19"/>
      <c r="K112" s="19"/>
      <c r="L112" s="19">
        <f t="shared" ref="L112:M112" si="25">L109+L110+L111</f>
        <v>283208.14</v>
      </c>
      <c r="M112" s="19">
        <f t="shared" si="25"/>
        <v>107.99</v>
      </c>
      <c r="N112" s="19">
        <f t="shared" si="24"/>
        <v>283409.86</v>
      </c>
    </row>
    <row r="113" ht="15.75" customHeight="1" outlineLevel="1">
      <c r="A113" s="16" t="s">
        <v>124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</row>
    <row r="114" ht="15.75" customHeight="1" outlineLevel="2">
      <c r="A114" s="16" t="s">
        <v>125</v>
      </c>
      <c r="B114" s="17">
        <v>1682.76</v>
      </c>
      <c r="C114" s="17">
        <v>931.08</v>
      </c>
      <c r="D114" s="17">
        <v>959.72</v>
      </c>
      <c r="E114" s="17">
        <v>180.92</v>
      </c>
      <c r="F114" s="17">
        <v>1388.65</v>
      </c>
      <c r="G114" s="17">
        <v>1201.65</v>
      </c>
      <c r="H114" s="17">
        <v>1113.06</v>
      </c>
      <c r="I114" s="17">
        <v>829.75</v>
      </c>
      <c r="J114" s="17">
        <v>1007.02</v>
      </c>
      <c r="K114" s="17">
        <v>901.05</v>
      </c>
      <c r="L114" s="17">
        <v>774.33</v>
      </c>
      <c r="M114" s="17">
        <v>1067.09</v>
      </c>
      <c r="N114" s="17">
        <f t="shared" ref="N114:N120" si="26">B114+C114+D114+E114+F114+G114+H114+I114+J114+K114+L114+M114</f>
        <v>12037.08</v>
      </c>
    </row>
    <row r="115" ht="15.75" customHeight="1" outlineLevel="2">
      <c r="A115" s="16" t="s">
        <v>126</v>
      </c>
      <c r="B115" s="17"/>
      <c r="C115" s="17"/>
      <c r="D115" s="17"/>
      <c r="E115" s="17"/>
      <c r="F115" s="17"/>
      <c r="G115" s="17"/>
      <c r="H115" s="17">
        <v>1000.0</v>
      </c>
      <c r="I115" s="17"/>
      <c r="J115" s="17"/>
      <c r="K115" s="17"/>
      <c r="L115" s="17"/>
      <c r="M115" s="17"/>
      <c r="N115" s="17">
        <f t="shared" si="26"/>
        <v>1000</v>
      </c>
    </row>
    <row r="116" ht="15.75" customHeight="1" outlineLevel="2">
      <c r="A116" s="16" t="s">
        <v>127</v>
      </c>
      <c r="B116" s="17">
        <v>5042.59</v>
      </c>
      <c r="C116" s="17">
        <v>4972.5</v>
      </c>
      <c r="D116" s="17">
        <v>4848.66</v>
      </c>
      <c r="E116" s="17">
        <v>5010.36</v>
      </c>
      <c r="F116" s="17">
        <v>5020.58</v>
      </c>
      <c r="G116" s="17">
        <v>5254.9</v>
      </c>
      <c r="H116" s="17">
        <v>5003.0</v>
      </c>
      <c r="I116" s="17">
        <v>4875.5</v>
      </c>
      <c r="J116" s="17">
        <v>4875.5</v>
      </c>
      <c r="K116" s="17">
        <v>4810.3</v>
      </c>
      <c r="L116" s="17">
        <v>4907.83</v>
      </c>
      <c r="M116" s="17">
        <v>4810.03</v>
      </c>
      <c r="N116" s="17">
        <f t="shared" si="26"/>
        <v>59431.75</v>
      </c>
    </row>
    <row r="117" ht="15.75" customHeight="1" outlineLevel="2">
      <c r="A117" s="16" t="s">
        <v>128</v>
      </c>
      <c r="B117" s="17">
        <v>174.85</v>
      </c>
      <c r="C117" s="17">
        <v>130.51</v>
      </c>
      <c r="D117" s="17">
        <v>207.17</v>
      </c>
      <c r="E117" s="17">
        <v>402.31</v>
      </c>
      <c r="F117" s="17">
        <v>442.39</v>
      </c>
      <c r="G117" s="17">
        <v>467.44</v>
      </c>
      <c r="H117" s="17">
        <v>978.46</v>
      </c>
      <c r="I117" s="17">
        <v>898.3</v>
      </c>
      <c r="J117" s="17">
        <v>582.67</v>
      </c>
      <c r="K117" s="17">
        <v>687.88</v>
      </c>
      <c r="L117" s="17">
        <v>527.56</v>
      </c>
      <c r="M117" s="17">
        <v>257.52</v>
      </c>
      <c r="N117" s="17">
        <f t="shared" si="26"/>
        <v>5757.06</v>
      </c>
    </row>
    <row r="118" ht="15.75" customHeight="1" outlineLevel="1">
      <c r="A118" s="18" t="s">
        <v>129</v>
      </c>
      <c r="B118" s="19">
        <f t="shared" ref="B118:M118" si="27">B113+B114+B115+B116+B117</f>
        <v>6900.2</v>
      </c>
      <c r="C118" s="19">
        <f t="shared" si="27"/>
        <v>6034.09</v>
      </c>
      <c r="D118" s="19">
        <f t="shared" si="27"/>
        <v>6015.55</v>
      </c>
      <c r="E118" s="19">
        <f t="shared" si="27"/>
        <v>5593.59</v>
      </c>
      <c r="F118" s="19">
        <f t="shared" si="27"/>
        <v>6851.62</v>
      </c>
      <c r="G118" s="19">
        <f t="shared" si="27"/>
        <v>6923.99</v>
      </c>
      <c r="H118" s="19">
        <f t="shared" si="27"/>
        <v>8094.52</v>
      </c>
      <c r="I118" s="19">
        <f t="shared" si="27"/>
        <v>6603.55</v>
      </c>
      <c r="J118" s="19">
        <f t="shared" si="27"/>
        <v>6465.19</v>
      </c>
      <c r="K118" s="19">
        <f t="shared" si="27"/>
        <v>6399.23</v>
      </c>
      <c r="L118" s="19">
        <f t="shared" si="27"/>
        <v>6209.72</v>
      </c>
      <c r="M118" s="19">
        <f t="shared" si="27"/>
        <v>6134.64</v>
      </c>
      <c r="N118" s="19">
        <f t="shared" si="26"/>
        <v>78225.89</v>
      </c>
    </row>
    <row r="119" ht="15.75" customHeight="1" outlineLevel="1">
      <c r="A119" s="16" t="s">
        <v>130</v>
      </c>
      <c r="B119" s="17">
        <v>24205.14</v>
      </c>
      <c r="C119" s="17">
        <v>24163.07</v>
      </c>
      <c r="D119" s="17">
        <v>24120.89</v>
      </c>
      <c r="E119" s="17">
        <v>24078.62</v>
      </c>
      <c r="F119" s="17">
        <v>24036.23</v>
      </c>
      <c r="G119" s="17">
        <v>23993.75</v>
      </c>
      <c r="H119" s="17">
        <v>23951.16</v>
      </c>
      <c r="I119" s="17">
        <v>23908.47</v>
      </c>
      <c r="J119" s="17">
        <v>23865.67</v>
      </c>
      <c r="K119" s="17">
        <v>23822.76</v>
      </c>
      <c r="L119" s="17">
        <v>23779.75</v>
      </c>
      <c r="M119" s="17">
        <v>23736.64</v>
      </c>
      <c r="N119" s="17">
        <f t="shared" si="26"/>
        <v>287662.15</v>
      </c>
    </row>
    <row r="120" ht="15.75" customHeight="1" outlineLevel="1">
      <c r="A120" s="16" t="s">
        <v>131</v>
      </c>
      <c r="B120" s="17">
        <v>756.93</v>
      </c>
      <c r="C120" s="17">
        <v>640.0</v>
      </c>
      <c r="D120" s="17">
        <v>640.0</v>
      </c>
      <c r="E120" s="17">
        <v>1192.22</v>
      </c>
      <c r="F120" s="17">
        <v>320.0</v>
      </c>
      <c r="G120" s="17">
        <v>1280.0</v>
      </c>
      <c r="H120" s="17">
        <v>640.0</v>
      </c>
      <c r="I120" s="17">
        <v>960.0</v>
      </c>
      <c r="J120" s="17">
        <v>640.0</v>
      </c>
      <c r="K120" s="17">
        <v>320.0</v>
      </c>
      <c r="L120" s="17">
        <v>960.0</v>
      </c>
      <c r="M120" s="17">
        <v>640.0</v>
      </c>
      <c r="N120" s="17">
        <f t="shared" si="26"/>
        <v>8989.15</v>
      </c>
    </row>
    <row r="121" ht="15.75" customHeight="1">
      <c r="A121" s="21" t="s">
        <v>132</v>
      </c>
      <c r="B121" s="22">
        <f t="shared" ref="B121:N121" si="28">B49+B62+B68+B78+B89+B95+B101+B108+B112+B118+B119+B120</f>
        <v>169263.1</v>
      </c>
      <c r="C121" s="22">
        <f t="shared" si="28"/>
        <v>145942.39</v>
      </c>
      <c r="D121" s="22">
        <f t="shared" si="28"/>
        <v>112356.06</v>
      </c>
      <c r="E121" s="22">
        <f t="shared" si="28"/>
        <v>301333.34</v>
      </c>
      <c r="F121" s="22">
        <f t="shared" si="28"/>
        <v>148204.18</v>
      </c>
      <c r="G121" s="22">
        <f t="shared" si="28"/>
        <v>140991.29</v>
      </c>
      <c r="H121" s="22">
        <f t="shared" si="28"/>
        <v>142806.91</v>
      </c>
      <c r="I121" s="22">
        <f t="shared" si="28"/>
        <v>105177.99</v>
      </c>
      <c r="J121" s="22">
        <f t="shared" si="28"/>
        <v>104569.62</v>
      </c>
      <c r="K121" s="22">
        <f t="shared" si="28"/>
        <v>102846.14</v>
      </c>
      <c r="L121" s="22">
        <f t="shared" si="28"/>
        <v>424684.56</v>
      </c>
      <c r="M121" s="22">
        <f t="shared" si="28"/>
        <v>90183.35</v>
      </c>
      <c r="N121" s="22">
        <f t="shared" si="28"/>
        <v>1988358.93</v>
      </c>
    </row>
    <row r="122" ht="15.75" customHeight="1">
      <c r="A122" s="18" t="s">
        <v>133</v>
      </c>
      <c r="B122" s="23">
        <f t="shared" ref="B122:N122" si="29">B43-B121</f>
        <v>41965.5</v>
      </c>
      <c r="C122" s="23">
        <f t="shared" si="29"/>
        <v>65166.21</v>
      </c>
      <c r="D122" s="23">
        <f t="shared" si="29"/>
        <v>98753.16</v>
      </c>
      <c r="E122" s="23">
        <f t="shared" si="29"/>
        <v>-90348.8</v>
      </c>
      <c r="F122" s="23">
        <f t="shared" si="29"/>
        <v>63934.58</v>
      </c>
      <c r="G122" s="23">
        <f t="shared" si="29"/>
        <v>67857.53</v>
      </c>
      <c r="H122" s="23">
        <f t="shared" si="29"/>
        <v>68506</v>
      </c>
      <c r="I122" s="23">
        <f t="shared" si="29"/>
        <v>102799</v>
      </c>
      <c r="J122" s="23">
        <f t="shared" si="29"/>
        <v>108380.33</v>
      </c>
      <c r="K122" s="23">
        <f t="shared" si="29"/>
        <v>99299.44</v>
      </c>
      <c r="L122" s="23">
        <f t="shared" si="29"/>
        <v>-206142.96</v>
      </c>
      <c r="M122" s="23">
        <f t="shared" si="29"/>
        <v>117222.51</v>
      </c>
      <c r="N122" s="23">
        <f t="shared" si="29"/>
        <v>537392.5</v>
      </c>
    </row>
    <row r="123" ht="15.75" customHeight="1">
      <c r="A123" s="16" t="s">
        <v>134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</row>
    <row r="124" ht="15.75" customHeight="1" outlineLevel="1">
      <c r="A124" s="16" t="s">
        <v>135</v>
      </c>
      <c r="B124" s="17">
        <v>170.03</v>
      </c>
      <c r="C124" s="17">
        <v>152.08</v>
      </c>
      <c r="D124" s="17">
        <v>171.88</v>
      </c>
      <c r="E124" s="17">
        <v>145.79</v>
      </c>
      <c r="F124" s="17">
        <v>108.42</v>
      </c>
      <c r="G124" s="17">
        <v>108.15</v>
      </c>
      <c r="H124" s="17">
        <v>101.43</v>
      </c>
      <c r="I124" s="17">
        <v>84.86</v>
      </c>
      <c r="J124" s="17">
        <v>85.07</v>
      </c>
      <c r="K124" s="17">
        <v>90.74</v>
      </c>
      <c r="L124" s="17">
        <v>90.97</v>
      </c>
      <c r="M124" s="17">
        <v>95.58</v>
      </c>
      <c r="N124" s="17">
        <f t="shared" ref="N124:N125" si="31">B124+C124+D124+E124+F124+G124+H124+I124+J124+K124+L124+M124</f>
        <v>1405</v>
      </c>
    </row>
    <row r="125" ht="15.75" customHeight="1">
      <c r="A125" s="18" t="s">
        <v>136</v>
      </c>
      <c r="B125" s="19">
        <f t="shared" ref="B125:M125" si="30">B124</f>
        <v>170.03</v>
      </c>
      <c r="C125" s="19">
        <f t="shared" si="30"/>
        <v>152.08</v>
      </c>
      <c r="D125" s="19">
        <f t="shared" si="30"/>
        <v>171.88</v>
      </c>
      <c r="E125" s="19">
        <f t="shared" si="30"/>
        <v>145.79</v>
      </c>
      <c r="F125" s="19">
        <f t="shared" si="30"/>
        <v>108.42</v>
      </c>
      <c r="G125" s="19">
        <f t="shared" si="30"/>
        <v>108.15</v>
      </c>
      <c r="H125" s="19">
        <f t="shared" si="30"/>
        <v>101.43</v>
      </c>
      <c r="I125" s="19">
        <f t="shared" si="30"/>
        <v>84.86</v>
      </c>
      <c r="J125" s="19">
        <f t="shared" si="30"/>
        <v>85.07</v>
      </c>
      <c r="K125" s="19">
        <f t="shared" si="30"/>
        <v>90.74</v>
      </c>
      <c r="L125" s="19">
        <f t="shared" si="30"/>
        <v>90.97</v>
      </c>
      <c r="M125" s="19">
        <f t="shared" si="30"/>
        <v>95.58</v>
      </c>
      <c r="N125" s="19">
        <f t="shared" si="31"/>
        <v>1405</v>
      </c>
    </row>
    <row r="126" ht="15.75" customHeight="1">
      <c r="A126" s="16" t="s">
        <v>137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</row>
    <row r="127" ht="15.75" customHeight="1">
      <c r="A127" s="18" t="s">
        <v>138</v>
      </c>
      <c r="B127" s="19">
        <f t="shared" ref="B127:M127" si="32">B125-B126</f>
        <v>170.03</v>
      </c>
      <c r="C127" s="19">
        <f t="shared" si="32"/>
        <v>152.08</v>
      </c>
      <c r="D127" s="19">
        <f t="shared" si="32"/>
        <v>171.88</v>
      </c>
      <c r="E127" s="19">
        <f t="shared" si="32"/>
        <v>145.79</v>
      </c>
      <c r="F127" s="19">
        <f t="shared" si="32"/>
        <v>108.42</v>
      </c>
      <c r="G127" s="19">
        <f t="shared" si="32"/>
        <v>108.15</v>
      </c>
      <c r="H127" s="19">
        <f t="shared" si="32"/>
        <v>101.43</v>
      </c>
      <c r="I127" s="19">
        <f t="shared" si="32"/>
        <v>84.86</v>
      </c>
      <c r="J127" s="19">
        <f t="shared" si="32"/>
        <v>85.07</v>
      </c>
      <c r="K127" s="19">
        <f t="shared" si="32"/>
        <v>90.74</v>
      </c>
      <c r="L127" s="19">
        <f t="shared" si="32"/>
        <v>90.97</v>
      </c>
      <c r="M127" s="19">
        <f t="shared" si="32"/>
        <v>95.58</v>
      </c>
      <c r="N127" s="19">
        <f t="shared" ref="N127:N128" si="34">B127+C127+D127+E127+F127+G127+H127+I127+J127+K127+L127+M127</f>
        <v>1405</v>
      </c>
    </row>
    <row r="128" ht="15.75" customHeight="1">
      <c r="A128" s="21" t="s">
        <v>139</v>
      </c>
      <c r="B128" s="24">
        <f t="shared" ref="B128:M128" si="33">B122+B127</f>
        <v>42135.53</v>
      </c>
      <c r="C128" s="24">
        <f t="shared" si="33"/>
        <v>65318.29</v>
      </c>
      <c r="D128" s="24">
        <f t="shared" si="33"/>
        <v>98925.04</v>
      </c>
      <c r="E128" s="24">
        <f t="shared" si="33"/>
        <v>-90203.01</v>
      </c>
      <c r="F128" s="24">
        <f t="shared" si="33"/>
        <v>64043</v>
      </c>
      <c r="G128" s="24">
        <f t="shared" si="33"/>
        <v>67965.68</v>
      </c>
      <c r="H128" s="24">
        <f t="shared" si="33"/>
        <v>68607.43</v>
      </c>
      <c r="I128" s="24">
        <f t="shared" si="33"/>
        <v>102883.86</v>
      </c>
      <c r="J128" s="24">
        <f t="shared" si="33"/>
        <v>108465.4</v>
      </c>
      <c r="K128" s="24">
        <f t="shared" si="33"/>
        <v>99390.18</v>
      </c>
      <c r="L128" s="24">
        <f t="shared" si="33"/>
        <v>-206051.99</v>
      </c>
      <c r="M128" s="24">
        <f t="shared" si="33"/>
        <v>117318.09</v>
      </c>
      <c r="N128" s="24">
        <f t="shared" si="34"/>
        <v>538797.5</v>
      </c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</row>
    <row r="132" ht="15.75" customHeight="1">
      <c r="A132" s="26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</row>
    <row r="1001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</row>
    <row r="1002" ht="15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</row>
    <row r="1003" ht="15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</row>
    <row r="1004" ht="15.7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</row>
    <row r="1005" ht="15.7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</row>
    <row r="1006" ht="15.75" customHeigh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</row>
    <row r="1007" ht="15.75" customHeight="1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</row>
    <row r="1008" ht="15.75" customHeight="1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</row>
    <row r="1009" ht="15.75" customHeight="1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</row>
    <row r="1010" ht="15.75" customHeight="1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</row>
    <row r="1011" ht="15.75" customHeight="1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</row>
    <row r="1012" ht="15.75" customHeight="1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</row>
    <row r="1013" ht="15.75" customHeight="1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</row>
    <row r="1014" ht="15.75" customHeight="1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</row>
    <row r="1015" ht="15.75" customHeight="1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</row>
    <row r="1016" ht="15.75" customHeight="1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</row>
    <row r="1017" ht="15.75" customHeight="1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</row>
    <row r="1018" ht="15.75" customHeight="1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</row>
    <row r="1019" ht="15.75" customHeight="1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</row>
    <row r="1020" ht="15.75" customHeight="1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</row>
    <row r="1021" ht="15.75" customHeight="1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</row>
    <row r="1022" ht="15.75" customHeight="1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</row>
    <row r="1023" ht="15.75" customHeight="1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</row>
    <row r="1024" ht="15.75" customHeight="1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</row>
    <row r="1025" ht="15.75" customHeight="1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</row>
    <row r="1026" ht="15.75" customHeight="1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</row>
    <row r="1027" ht="15.75" customHeight="1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</row>
    <row r="1028" ht="15.75" customHeight="1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</row>
  </sheetData>
  <mergeCells count="4">
    <mergeCell ref="A1:N1"/>
    <mergeCell ref="A2:N2"/>
    <mergeCell ref="A3:N3"/>
    <mergeCell ref="A132:N132"/>
  </mergeCells>
  <printOptions/>
  <pageMargins bottom="0.75" footer="0.0" header="0.0" left="0.7" right="0.7" top="0.75"/>
  <pageSetup orientation="portrait"/>
  <drawing r:id="rId1"/>
</worksheet>
</file>