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10="http://schemas.microsoft.com/office/spreadsheetml/2016/revision10" xmlns:x15="http://schemas.microsoft.com/office/spreadsheetml/2010/11/main" xmlns:mc="http://schemas.openxmlformats.org/markup-compatibility/2006" xmlns:xr="http://schemas.microsoft.com/office/spreadsheetml/2014/revision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https://yardi365-my.sharepoint.com/personal/shalini_chavan_yardi_com/Documents/Shalini/CASE_AND_TR/TR/TR_April2020/TR#551392 - Excel Sorting issue/Modified/"/>
    </mc:Choice>
  </mc:AlternateContent>
  <bookViews>
    <workbookView minimized="1" xWindow="1500" yWindow="1500" windowWidth="17280" windowHeight="9024" tabRatio="384" activeTab="0"/>
  </bookViews>
  <sheets>
    <sheet name="Summarize By-Unit" sheetId="1" r:id="rId2"/>
  </sheets>
  <definedNames>
    <definedName name="NumberOfProperty">'Summarize By-Unit'!$AT$1</definedName>
    <definedName name="_xlnm.Print_Titles" localSheetId="0">'Summarize By-Unit'!$1:$5</definedName>
    <definedName name="PropertyCount">'Summarize By-Unit'!$AT$6:$AT$316</definedName>
    <definedName name="rentrollContractRent">'Summarize By-Unit'!$AL$6:$AL$316</definedName>
    <definedName name="rentrollGrossRent">'Summarize By-Unit'!$AK$6:$AK$316</definedName>
    <definedName name="rentrollMarketRent">'Summarize By-Unit'!$AJ$6:$AJ$316</definedName>
    <definedName name="rentrollOtherNonOptionalCharges">'Summarize By-Unit'!$AQ$6:$AQ$316</definedName>
    <definedName name="rentrollRDBasicRent">'Summarize By-Unit'!$AM$6:$AM$316</definedName>
    <definedName name="rentrollSQFT">'Summarize By-Unit'!$AI$6:$AI$316</definedName>
    <definedName name="rentrollSubsidy">'Summarize By-Unit'!$AN$6:$AN$316</definedName>
    <definedName name="rentrollTenantRent">'Summarize By-Unit'!$AO$6:$AO$316</definedName>
    <definedName name="rentrollTTP">'Summarize By-Unit'!$AR$6:$AR$316</definedName>
    <definedName name="rentrollUtilityAllowance">'Summarize By-Unit'!$AP$6:$AP$316</definedName>
    <definedName name="rentrollUtilityReimbursement">'Summarize By-Unit'!$AS$6:$AS$316</definedName>
  </definedNames>
  <calcPr fullCalcOnLoad="1"/>
  <extLst/>
</workbook>
</file>

<file path=xl/calcChain.xml><?xml version="1.0" encoding="utf-8"?>
<calcChain xmlns="http://schemas.openxmlformats.org/spreadsheetml/2006/main">
  <c r="U319" i="1" l="1"/>
</calcChain>
</file>

<file path=xl/sharedStrings.xml><?xml version="1.0" encoding="utf-8"?>
<sst xmlns="http://schemas.openxmlformats.org/spreadsheetml/2006/main" count="2680" uniqueCount="622">
  <si>
    <t>Affordable Rent Roll</t>
  </si>
  <si>
    <t>Unit</t>
  </si>
  <si>
    <t>Bed</t>
  </si>
  <si>
    <t>Contract</t>
  </si>
  <si>
    <t>Tran</t>
  </si>
  <si>
    <t>Effective</t>
  </si>
  <si>
    <t>Market</t>
  </si>
  <si>
    <t>Gross</t>
  </si>
  <si>
    <t>RD Basic</t>
  </si>
  <si>
    <t>Tenant</t>
  </si>
  <si>
    <t>Utility</t>
  </si>
  <si>
    <t>Other Non-</t>
  </si>
  <si>
    <t>Type</t>
  </si>
  <si>
    <t>Sq Ft</t>
  </si>
  <si>
    <t>Rooms</t>
  </si>
  <si>
    <t>Tenant Name</t>
  </si>
  <si>
    <t>Program</t>
  </si>
  <si>
    <t>No.</t>
  </si>
  <si>
    <t>Date</t>
  </si>
  <si>
    <t>Rent</t>
  </si>
  <si>
    <t>Subsidy</t>
  </si>
  <si>
    <t>Allowance</t>
  </si>
  <si>
    <t>Optional Charges</t>
  </si>
  <si>
    <t>TTP</t>
  </si>
  <si>
    <t>Reim.</t>
  </si>
  <si>
    <t xml:space="preserve">01-102  </t>
  </si>
  <si>
    <t xml:space="preserve">01-205  </t>
  </si>
  <si>
    <t xml:space="preserve">01-206  </t>
  </si>
  <si>
    <t xml:space="preserve">01-105  </t>
  </si>
  <si>
    <t xml:space="preserve">01-207  </t>
  </si>
  <si>
    <t>Alvarez, Edgar</t>
  </si>
  <si>
    <t xml:space="preserve">08/21/25                      </t>
  </si>
  <si>
    <t xml:space="preserve">08/06/18                      </t>
  </si>
  <si>
    <t xml:space="preserve">01-106  </t>
  </si>
  <si>
    <t>Benjamin, Patsy</t>
  </si>
  <si>
    <t>IR</t>
  </si>
  <si>
    <t xml:space="preserve">06/11/25                      </t>
  </si>
  <si>
    <t xml:space="preserve">01-107  </t>
  </si>
  <si>
    <t>Burgess, Katherine</t>
  </si>
  <si>
    <t>MI</t>
  </si>
  <si>
    <t xml:space="preserve">01-108  </t>
  </si>
  <si>
    <t xml:space="preserve">01-203  </t>
  </si>
  <si>
    <t>Villarreal Jr, Luis</t>
  </si>
  <si>
    <t>VACANT</t>
  </si>
  <si>
    <t xml:space="preserve">11/06/25                      </t>
  </si>
  <si>
    <t xml:space="preserve">01-204  </t>
  </si>
  <si>
    <t>Daulat, Fatehali</t>
  </si>
  <si>
    <t xml:space="preserve">11/01/25                      </t>
  </si>
  <si>
    <t xml:space="preserve">06/28/25                      </t>
  </si>
  <si>
    <t xml:space="preserve">01-103  </t>
  </si>
  <si>
    <t>Mayfiled, D'Marques</t>
  </si>
  <si>
    <t xml:space="preserve">01-208  </t>
  </si>
  <si>
    <t xml:space="preserve">02-101  </t>
  </si>
  <si>
    <t xml:space="preserve">at-3-tc </t>
  </si>
  <si>
    <t>Property</t>
  </si>
  <si>
    <t>Boyd, Ashley</t>
  </si>
  <si>
    <t xml:space="preserve">02-102  </t>
  </si>
  <si>
    <t xml:space="preserve">01/03/25                      </t>
  </si>
  <si>
    <t>avery</t>
  </si>
  <si>
    <t xml:space="preserve">at-1-tc </t>
  </si>
  <si>
    <t>Property: Avery Trace (avery)</t>
  </si>
  <si>
    <t>EXCEL</t>
  </si>
  <si>
    <t xml:space="preserve">01-104  </t>
  </si>
  <si>
    <t xml:space="preserve">at-2-tc </t>
  </si>
  <si>
    <t>Valji, Nadya</t>
  </si>
  <si>
    <t xml:space="preserve">02/14/25                      </t>
  </si>
  <si>
    <t>Decuier, Byron</t>
  </si>
  <si>
    <t>AR</t>
  </si>
  <si>
    <t>Avery Trace (avery)</t>
  </si>
  <si>
    <t xml:space="preserve">01-101  </t>
  </si>
  <si>
    <t/>
  </si>
  <si>
    <t>Tax Credit</t>
  </si>
  <si>
    <t xml:space="preserve">08/07/25                      </t>
  </si>
  <si>
    <t xml:space="preserve">02-103  </t>
  </si>
  <si>
    <t>Griffin, Aniya</t>
  </si>
  <si>
    <t xml:space="preserve">03/01/25                      </t>
  </si>
  <si>
    <t xml:space="preserve">02-104  </t>
  </si>
  <si>
    <t>Garces, Ximoara</t>
  </si>
  <si>
    <t xml:space="preserve">09/19/24                      </t>
  </si>
  <si>
    <t xml:space="preserve">02-105  </t>
  </si>
  <si>
    <t>Upchurch, Steffond</t>
  </si>
  <si>
    <t xml:space="preserve">03/10/22                      </t>
  </si>
  <si>
    <t xml:space="preserve">02-106  </t>
  </si>
  <si>
    <t>Harrison, Othree</t>
  </si>
  <si>
    <t xml:space="preserve">12/30/22                      </t>
  </si>
  <si>
    <t xml:space="preserve">02-107  </t>
  </si>
  <si>
    <t>Martinez, Gilberto</t>
  </si>
  <si>
    <t xml:space="preserve">12/01/25                      </t>
  </si>
  <si>
    <t xml:space="preserve">02-108  </t>
  </si>
  <si>
    <t>Stewart, Stacey</t>
  </si>
  <si>
    <t xml:space="preserve">02-201  </t>
  </si>
  <si>
    <t xml:space="preserve">09/05/23                      </t>
  </si>
  <si>
    <t xml:space="preserve">02-202  </t>
  </si>
  <si>
    <t>Knighton, Jada</t>
  </si>
  <si>
    <t xml:space="preserve">03/28/25                      </t>
  </si>
  <si>
    <t xml:space="preserve">02-203  </t>
  </si>
  <si>
    <t>Tillman, Thomanisha</t>
  </si>
  <si>
    <t xml:space="preserve">11/05/19                      </t>
  </si>
  <si>
    <t xml:space="preserve">02-204  </t>
  </si>
  <si>
    <t>Alexander, Justice</t>
  </si>
  <si>
    <t xml:space="preserve">02-205  </t>
  </si>
  <si>
    <t>Johnson, Sympathye</t>
  </si>
  <si>
    <t xml:space="preserve">02-206  </t>
  </si>
  <si>
    <t xml:space="preserve">02-207  </t>
  </si>
  <si>
    <t xml:space="preserve">02/01/25                      </t>
  </si>
  <si>
    <t xml:space="preserve">02-208  </t>
  </si>
  <si>
    <t>Nandi, Pijush</t>
  </si>
  <si>
    <t xml:space="preserve">03-101  </t>
  </si>
  <si>
    <t xml:space="preserve">03-102  </t>
  </si>
  <si>
    <t xml:space="preserve">03-103  </t>
  </si>
  <si>
    <t xml:space="preserve">03-104  </t>
  </si>
  <si>
    <t xml:space="preserve">03-105  </t>
  </si>
  <si>
    <t>Tezeno, Dorothy</t>
  </si>
  <si>
    <t xml:space="preserve">03-106  </t>
  </si>
  <si>
    <t xml:space="preserve">03-107  </t>
  </si>
  <si>
    <t xml:space="preserve">09/01/25                      </t>
  </si>
  <si>
    <t xml:space="preserve">03-108  </t>
  </si>
  <si>
    <t>Allen, Denisce</t>
  </si>
  <si>
    <t xml:space="preserve">07/13/07                      </t>
  </si>
  <si>
    <t xml:space="preserve">03-201  </t>
  </si>
  <si>
    <t>Sanders, Christina</t>
  </si>
  <si>
    <t xml:space="preserve">03-202  </t>
  </si>
  <si>
    <t xml:space="preserve">03-203  </t>
  </si>
  <si>
    <t xml:space="preserve">03-204  </t>
  </si>
  <si>
    <t xml:space="preserve">03-205  </t>
  </si>
  <si>
    <t xml:space="preserve">03-206  </t>
  </si>
  <si>
    <t xml:space="preserve">03-207  </t>
  </si>
  <si>
    <t xml:space="preserve">03-208  </t>
  </si>
  <si>
    <t xml:space="preserve">04-101  </t>
  </si>
  <si>
    <t xml:space="preserve">04/18/24                      </t>
  </si>
  <si>
    <t xml:space="preserve">04-102  </t>
  </si>
  <si>
    <t>Williams, Shanequil</t>
  </si>
  <si>
    <t xml:space="preserve">04-103  </t>
  </si>
  <si>
    <t xml:space="preserve">09/03/20                      </t>
  </si>
  <si>
    <t xml:space="preserve">04-104  </t>
  </si>
  <si>
    <t>Ross, Jeffrey</t>
  </si>
  <si>
    <t xml:space="preserve">04-105  </t>
  </si>
  <si>
    <t xml:space="preserve">04-106  </t>
  </si>
  <si>
    <t xml:space="preserve">04-107  </t>
  </si>
  <si>
    <t xml:space="preserve">05/23/25                      </t>
  </si>
  <si>
    <t xml:space="preserve">04-108  </t>
  </si>
  <si>
    <t>S. Hoffpauir, Alycia</t>
  </si>
  <si>
    <t xml:space="preserve">05/01/25                      </t>
  </si>
  <si>
    <t xml:space="preserve">04-201  </t>
  </si>
  <si>
    <t>Coleman, Jasmine</t>
  </si>
  <si>
    <t xml:space="preserve">04-202  </t>
  </si>
  <si>
    <t xml:space="preserve">04-203  </t>
  </si>
  <si>
    <t xml:space="preserve">04-204  </t>
  </si>
  <si>
    <t>Richmond, Patricia</t>
  </si>
  <si>
    <t xml:space="preserve">04-205  </t>
  </si>
  <si>
    <t xml:space="preserve">04-206  </t>
  </si>
  <si>
    <t xml:space="preserve">08/29/25                      </t>
  </si>
  <si>
    <t xml:space="preserve">04-207  </t>
  </si>
  <si>
    <t>Carlie, Shannon</t>
  </si>
  <si>
    <t xml:space="preserve">10/21/18                      </t>
  </si>
  <si>
    <t xml:space="preserve">04-208  </t>
  </si>
  <si>
    <t>Hamilton, LaSandra</t>
  </si>
  <si>
    <t xml:space="preserve">05-101  </t>
  </si>
  <si>
    <t xml:space="preserve">08/04/20                      </t>
  </si>
  <si>
    <t xml:space="preserve">05-102  </t>
  </si>
  <si>
    <t>Washington, Shea</t>
  </si>
  <si>
    <t xml:space="preserve">11/27/24                      </t>
  </si>
  <si>
    <t xml:space="preserve">05-103  </t>
  </si>
  <si>
    <t>Guillory, Kierra</t>
  </si>
  <si>
    <t xml:space="preserve">05-104  </t>
  </si>
  <si>
    <t xml:space="preserve">08/15/25                      </t>
  </si>
  <si>
    <t xml:space="preserve">05-105  </t>
  </si>
  <si>
    <t>Barker, Jane</t>
  </si>
  <si>
    <t xml:space="preserve">05-106  </t>
  </si>
  <si>
    <t xml:space="preserve">05-107  </t>
  </si>
  <si>
    <t xml:space="preserve">05-108  </t>
  </si>
  <si>
    <t xml:space="preserve">05-201  </t>
  </si>
  <si>
    <t xml:space="preserve">05-202  </t>
  </si>
  <si>
    <t xml:space="preserve">01/31/20                      </t>
  </si>
  <si>
    <t xml:space="preserve">05-203  </t>
  </si>
  <si>
    <t>Mitchell, Ashayla</t>
  </si>
  <si>
    <t xml:space="preserve">06/01/25                      </t>
  </si>
  <si>
    <t xml:space="preserve">05-204  </t>
  </si>
  <si>
    <t>M. Gray, Tramarra</t>
  </si>
  <si>
    <t xml:space="preserve">05-205  </t>
  </si>
  <si>
    <t xml:space="preserve">06/28/24                      </t>
  </si>
  <si>
    <t xml:space="preserve">05-206  </t>
  </si>
  <si>
    <t>Carter, Doris</t>
  </si>
  <si>
    <t xml:space="preserve">05-207  </t>
  </si>
  <si>
    <t xml:space="preserve">05-208  </t>
  </si>
  <si>
    <t xml:space="preserve">04/25/25                      </t>
  </si>
  <si>
    <t xml:space="preserve">06-101  </t>
  </si>
  <si>
    <t>Carlie, Randon</t>
  </si>
  <si>
    <t xml:space="preserve">08/04/25                      </t>
  </si>
  <si>
    <t xml:space="preserve">06-102  </t>
  </si>
  <si>
    <t>T. Ardoin, Lucille</t>
  </si>
  <si>
    <t xml:space="preserve">06-103  </t>
  </si>
  <si>
    <t xml:space="preserve">06-104  </t>
  </si>
  <si>
    <t xml:space="preserve">06-105  </t>
  </si>
  <si>
    <t xml:space="preserve">05/31/24                      </t>
  </si>
  <si>
    <t xml:space="preserve">06-106  </t>
  </si>
  <si>
    <t>Shepherd, Moses</t>
  </si>
  <si>
    <t xml:space="preserve">06-107  </t>
  </si>
  <si>
    <t xml:space="preserve">06-108  </t>
  </si>
  <si>
    <t xml:space="preserve">06-201  </t>
  </si>
  <si>
    <t xml:space="preserve">12/02/13                      </t>
  </si>
  <si>
    <t xml:space="preserve">06-202  </t>
  </si>
  <si>
    <t>Logan, Irma</t>
  </si>
  <si>
    <t xml:space="preserve">06-203  </t>
  </si>
  <si>
    <t xml:space="preserve">06-204  </t>
  </si>
  <si>
    <t xml:space="preserve">06-205  </t>
  </si>
  <si>
    <t xml:space="preserve">06-206  </t>
  </si>
  <si>
    <t xml:space="preserve">06-207  </t>
  </si>
  <si>
    <t xml:space="preserve">06-208  </t>
  </si>
  <si>
    <t xml:space="preserve">09/11/23                      </t>
  </si>
  <si>
    <t xml:space="preserve">07-101  </t>
  </si>
  <si>
    <t>Lavan, Brandice</t>
  </si>
  <si>
    <t xml:space="preserve">06/29/24                      </t>
  </si>
  <si>
    <t xml:space="preserve">07-102  </t>
  </si>
  <si>
    <t>White, Courtney</t>
  </si>
  <si>
    <t xml:space="preserve">07-103  </t>
  </si>
  <si>
    <t xml:space="preserve">07-104  </t>
  </si>
  <si>
    <t xml:space="preserve">07-105  </t>
  </si>
  <si>
    <t xml:space="preserve">04/19/18                      </t>
  </si>
  <si>
    <t xml:space="preserve">07-106  </t>
  </si>
  <si>
    <t>Marcantel, Andrea</t>
  </si>
  <si>
    <t xml:space="preserve">03/14/25                      </t>
  </si>
  <si>
    <t xml:space="preserve">07-107  </t>
  </si>
  <si>
    <t>Contreras, Alma</t>
  </si>
  <si>
    <t xml:space="preserve">07-108  </t>
  </si>
  <si>
    <t xml:space="preserve">07-201  </t>
  </si>
  <si>
    <t>Prevost, Tiffany</t>
  </si>
  <si>
    <t xml:space="preserve">07-202  </t>
  </si>
  <si>
    <t xml:space="preserve">07-203  </t>
  </si>
  <si>
    <t xml:space="preserve">07/11/25                      </t>
  </si>
  <si>
    <t xml:space="preserve">07-204  </t>
  </si>
  <si>
    <t>Jones, Teairra</t>
  </si>
  <si>
    <t xml:space="preserve">07-205  </t>
  </si>
  <si>
    <t xml:space="preserve">07-206  </t>
  </si>
  <si>
    <t xml:space="preserve">07-207  </t>
  </si>
  <si>
    <t xml:space="preserve">07-208  </t>
  </si>
  <si>
    <t>Clay, Cagney</t>
  </si>
  <si>
    <t xml:space="preserve">08-101  </t>
  </si>
  <si>
    <t xml:space="preserve">08-102  </t>
  </si>
  <si>
    <t xml:space="preserve">08-103  </t>
  </si>
  <si>
    <t xml:space="preserve">08-104  </t>
  </si>
  <si>
    <t xml:space="preserve">08-105  </t>
  </si>
  <si>
    <t xml:space="preserve">01/31/25                      </t>
  </si>
  <si>
    <t xml:space="preserve">08-106  </t>
  </si>
  <si>
    <t>Benjamin, Johnnika</t>
  </si>
  <si>
    <t xml:space="preserve">08-107  </t>
  </si>
  <si>
    <t xml:space="preserve">08-108  </t>
  </si>
  <si>
    <t xml:space="preserve">08-201  </t>
  </si>
  <si>
    <t xml:space="preserve">08-202  </t>
  </si>
  <si>
    <t xml:space="preserve">08-203  </t>
  </si>
  <si>
    <t xml:space="preserve">08-204  </t>
  </si>
  <si>
    <t xml:space="preserve">08-205  </t>
  </si>
  <si>
    <t xml:space="preserve">08-206  </t>
  </si>
  <si>
    <t xml:space="preserve">08-207  </t>
  </si>
  <si>
    <t xml:space="preserve">08-208  </t>
  </si>
  <si>
    <t xml:space="preserve">09-101  </t>
  </si>
  <si>
    <t xml:space="preserve">11/21/24                      </t>
  </si>
  <si>
    <t xml:space="preserve">09-102  </t>
  </si>
  <si>
    <t>Guidry, Deinesha</t>
  </si>
  <si>
    <t xml:space="preserve">09-103  </t>
  </si>
  <si>
    <t>Ambers, Rikayla</t>
  </si>
  <si>
    <t xml:space="preserve">09-104  </t>
  </si>
  <si>
    <t>Williams, Shahara</t>
  </si>
  <si>
    <t xml:space="preserve">09-105  </t>
  </si>
  <si>
    <t xml:space="preserve">07/20/24                      </t>
  </si>
  <si>
    <t xml:space="preserve">09-106  </t>
  </si>
  <si>
    <t>Izaguirre, Sabino</t>
  </si>
  <si>
    <t xml:space="preserve">03/05/25                      </t>
  </si>
  <si>
    <t xml:space="preserve">09-107  </t>
  </si>
  <si>
    <t>Henning, Chelsea</t>
  </si>
  <si>
    <t xml:space="preserve">12/09/25                      </t>
  </si>
  <si>
    <t xml:space="preserve">09-108  </t>
  </si>
  <si>
    <t>Stephenson, Billie</t>
  </si>
  <si>
    <t xml:space="preserve">09-201  </t>
  </si>
  <si>
    <t xml:space="preserve">08/01/24                      </t>
  </si>
  <si>
    <t xml:space="preserve">09-202  </t>
  </si>
  <si>
    <t>Williams II, Ronnie</t>
  </si>
  <si>
    <t xml:space="preserve">09-203  </t>
  </si>
  <si>
    <t xml:space="preserve">09-204  </t>
  </si>
  <si>
    <t xml:space="preserve">09-205  </t>
  </si>
  <si>
    <t>Sewell, Lashae</t>
  </si>
  <si>
    <t xml:space="preserve">09-206  </t>
  </si>
  <si>
    <t xml:space="preserve">09-207  </t>
  </si>
  <si>
    <t xml:space="preserve">09-208  </t>
  </si>
  <si>
    <t xml:space="preserve">10-101  </t>
  </si>
  <si>
    <t xml:space="preserve">03/31/25                      </t>
  </si>
  <si>
    <t xml:space="preserve">10-102  </t>
  </si>
  <si>
    <t>Jones, Linda</t>
  </si>
  <si>
    <t xml:space="preserve">10-103  </t>
  </si>
  <si>
    <t xml:space="preserve">10-104  </t>
  </si>
  <si>
    <t xml:space="preserve">10-105  </t>
  </si>
  <si>
    <t xml:space="preserve">03/13/24                      </t>
  </si>
  <si>
    <t xml:space="preserve">10-106  </t>
  </si>
  <si>
    <t>Wiltz, Marcie</t>
  </si>
  <si>
    <t xml:space="preserve">09/10/25                      </t>
  </si>
  <si>
    <t xml:space="preserve">10-107  </t>
  </si>
  <si>
    <t>Washington, Stacee</t>
  </si>
  <si>
    <t xml:space="preserve">01/07/15                      </t>
  </si>
  <si>
    <t xml:space="preserve">10-108  </t>
  </si>
  <si>
    <t>Guilliame, Lettie</t>
  </si>
  <si>
    <t xml:space="preserve">10-201  </t>
  </si>
  <si>
    <t xml:space="preserve">10-202  </t>
  </si>
  <si>
    <t xml:space="preserve">10-203  </t>
  </si>
  <si>
    <t xml:space="preserve">08/07/19                      </t>
  </si>
  <si>
    <t xml:space="preserve">10-204  </t>
  </si>
  <si>
    <t>Pagoaga, Ivana</t>
  </si>
  <si>
    <t xml:space="preserve">11/29/22                      </t>
  </si>
  <si>
    <t xml:space="preserve">10-205  </t>
  </si>
  <si>
    <t>Edmond, Aryah</t>
  </si>
  <si>
    <t xml:space="preserve">10/05/22                      </t>
  </si>
  <si>
    <t xml:space="preserve">10-206  </t>
  </si>
  <si>
    <t>Fox, Emma</t>
  </si>
  <si>
    <t xml:space="preserve">10-207  </t>
  </si>
  <si>
    <t xml:space="preserve">10-208  </t>
  </si>
  <si>
    <t xml:space="preserve">11-101  </t>
  </si>
  <si>
    <t>Harrison, Unique</t>
  </si>
  <si>
    <t xml:space="preserve">11-102  </t>
  </si>
  <si>
    <t xml:space="preserve">06/21/24                      </t>
  </si>
  <si>
    <t xml:space="preserve">11-103  </t>
  </si>
  <si>
    <t>George, Brianna</t>
  </si>
  <si>
    <t xml:space="preserve">12/16/25                      </t>
  </si>
  <si>
    <t xml:space="preserve">11-104  </t>
  </si>
  <si>
    <t>Jackson, Sandra</t>
  </si>
  <si>
    <t xml:space="preserve">06/14/24                      </t>
  </si>
  <si>
    <t xml:space="preserve">11-105  </t>
  </si>
  <si>
    <t>Calhoun, Shawn</t>
  </si>
  <si>
    <t xml:space="preserve">11-106  </t>
  </si>
  <si>
    <t xml:space="preserve">05/03/25                      </t>
  </si>
  <si>
    <t xml:space="preserve">11-107  </t>
  </si>
  <si>
    <t>Mouton, Romanda</t>
  </si>
  <si>
    <t xml:space="preserve">11-108  </t>
  </si>
  <si>
    <t xml:space="preserve">04/02/24                      </t>
  </si>
  <si>
    <t xml:space="preserve">11-201  </t>
  </si>
  <si>
    <t>Mieses, Wilson</t>
  </si>
  <si>
    <t xml:space="preserve">11-202  </t>
  </si>
  <si>
    <t>Richard, Amaya</t>
  </si>
  <si>
    <t xml:space="preserve">06/26/25                      </t>
  </si>
  <si>
    <t xml:space="preserve">11-203  </t>
  </si>
  <si>
    <t>D. Williams, Joichasity</t>
  </si>
  <si>
    <t xml:space="preserve">11-204  </t>
  </si>
  <si>
    <t xml:space="preserve">11-205  </t>
  </si>
  <si>
    <t xml:space="preserve">11-206  </t>
  </si>
  <si>
    <t xml:space="preserve">01/31/17                      </t>
  </si>
  <si>
    <t xml:space="preserve">11-207  </t>
  </si>
  <si>
    <t>Keller, Tonita</t>
  </si>
  <si>
    <t xml:space="preserve">07/25/25                      </t>
  </si>
  <si>
    <t xml:space="preserve">11-208  </t>
  </si>
  <si>
    <t>Funes, Norma</t>
  </si>
  <si>
    <t xml:space="preserve">12-109  </t>
  </si>
  <si>
    <t xml:space="preserve">12-110  </t>
  </si>
  <si>
    <t xml:space="preserve">12-111  </t>
  </si>
  <si>
    <t xml:space="preserve">12-112  </t>
  </si>
  <si>
    <t xml:space="preserve">12-113  </t>
  </si>
  <si>
    <t xml:space="preserve">12-114  </t>
  </si>
  <si>
    <t xml:space="preserve">08/01/20                      </t>
  </si>
  <si>
    <t xml:space="preserve">12-115  </t>
  </si>
  <si>
    <t>Ozenne, Travis</t>
  </si>
  <si>
    <t xml:space="preserve">12-116  </t>
  </si>
  <si>
    <t xml:space="preserve">12-209  </t>
  </si>
  <si>
    <t xml:space="preserve">12-210  </t>
  </si>
  <si>
    <t xml:space="preserve">12-211  </t>
  </si>
  <si>
    <t xml:space="preserve">12-212  </t>
  </si>
  <si>
    <t xml:space="preserve">12-213  </t>
  </si>
  <si>
    <t xml:space="preserve">12-214  </t>
  </si>
  <si>
    <t xml:space="preserve">12-215  </t>
  </si>
  <si>
    <t xml:space="preserve">12-216  </t>
  </si>
  <si>
    <t xml:space="preserve">13-117  </t>
  </si>
  <si>
    <t xml:space="preserve">11/05/24                      </t>
  </si>
  <si>
    <t xml:space="preserve">13-118  </t>
  </si>
  <si>
    <t>May, Kelvin</t>
  </si>
  <si>
    <t xml:space="preserve">13-119  </t>
  </si>
  <si>
    <t>Dancy, Demersias</t>
  </si>
  <si>
    <t xml:space="preserve">03/13/25                      </t>
  </si>
  <si>
    <t xml:space="preserve">13-120  </t>
  </si>
  <si>
    <t>Grooms, Latonya</t>
  </si>
  <si>
    <t xml:space="preserve">06/07/24                      </t>
  </si>
  <si>
    <t xml:space="preserve">13-121  </t>
  </si>
  <si>
    <t>Johnson, Donyanni</t>
  </si>
  <si>
    <t xml:space="preserve">13-122  </t>
  </si>
  <si>
    <t xml:space="preserve">11/25/24                      </t>
  </si>
  <si>
    <t xml:space="preserve">13-123  </t>
  </si>
  <si>
    <t>Emery, Tricia</t>
  </si>
  <si>
    <t xml:space="preserve">08/15/24                      </t>
  </si>
  <si>
    <t xml:space="preserve">13-124  </t>
  </si>
  <si>
    <t>Washington, Desmond</t>
  </si>
  <si>
    <t xml:space="preserve">13-217  </t>
  </si>
  <si>
    <t xml:space="preserve">13-218  </t>
  </si>
  <si>
    <t>Clayton, LaTara</t>
  </si>
  <si>
    <t xml:space="preserve">13-219  </t>
  </si>
  <si>
    <t xml:space="preserve">12/01/17                      </t>
  </si>
  <si>
    <t xml:space="preserve">13-220  </t>
  </si>
  <si>
    <t>Harris, Marvall</t>
  </si>
  <si>
    <t xml:space="preserve">08/18/23                      </t>
  </si>
  <si>
    <t xml:space="preserve">13-221  </t>
  </si>
  <si>
    <t>Williams, Audrey</t>
  </si>
  <si>
    <t xml:space="preserve">13-222  </t>
  </si>
  <si>
    <t xml:space="preserve">07/12/23                      </t>
  </si>
  <si>
    <t xml:space="preserve">13-223  </t>
  </si>
  <si>
    <t>Walker, Chevanne</t>
  </si>
  <si>
    <t xml:space="preserve">13-224  </t>
  </si>
  <si>
    <t xml:space="preserve">09/05/25                      </t>
  </si>
  <si>
    <t xml:space="preserve">15-125  </t>
  </si>
  <si>
    <t>Dorsey, Sheldon</t>
  </si>
  <si>
    <t xml:space="preserve">15-126  </t>
  </si>
  <si>
    <t xml:space="preserve">15-127  </t>
  </si>
  <si>
    <t>Harrison, Deborah</t>
  </si>
  <si>
    <t xml:space="preserve">03/21/25                      </t>
  </si>
  <si>
    <t xml:space="preserve">15-128  </t>
  </si>
  <si>
    <t>McCoy, Curlee</t>
  </si>
  <si>
    <t xml:space="preserve">02/28/25                      </t>
  </si>
  <si>
    <t xml:space="preserve">15-129  </t>
  </si>
  <si>
    <t>Brown, Brianna</t>
  </si>
  <si>
    <t xml:space="preserve">06/20/25                      </t>
  </si>
  <si>
    <t xml:space="preserve">15-130  </t>
  </si>
  <si>
    <t>Fontenot, Emmanuel</t>
  </si>
  <si>
    <t xml:space="preserve">15-131  </t>
  </si>
  <si>
    <t xml:space="preserve">15-132  </t>
  </si>
  <si>
    <t xml:space="preserve">06/25/24                      </t>
  </si>
  <si>
    <t xml:space="preserve">15-225  </t>
  </si>
  <si>
    <t>Williams, Javonte</t>
  </si>
  <si>
    <t xml:space="preserve">15-226  </t>
  </si>
  <si>
    <t xml:space="preserve">15-227  </t>
  </si>
  <si>
    <t>Pineda-Benites, Junior</t>
  </si>
  <si>
    <t xml:space="preserve">02/13/25                      </t>
  </si>
  <si>
    <t xml:space="preserve">15-228  </t>
  </si>
  <si>
    <t>Eaden, Shadow</t>
  </si>
  <si>
    <t xml:space="preserve">07/30/25                      </t>
  </si>
  <si>
    <t xml:space="preserve">15-229  </t>
  </si>
  <si>
    <t>Lewis, Janiyah</t>
  </si>
  <si>
    <t xml:space="preserve">03/11/20                      </t>
  </si>
  <si>
    <t xml:space="preserve">15-230  </t>
  </si>
  <si>
    <t>Trahan, Holly</t>
  </si>
  <si>
    <t xml:space="preserve">15-231  </t>
  </si>
  <si>
    <t xml:space="preserve">12/06/24                      </t>
  </si>
  <si>
    <t xml:space="preserve">15-232  </t>
  </si>
  <si>
    <t>Manuel, Demetrius</t>
  </si>
  <si>
    <t xml:space="preserve">16-133  </t>
  </si>
  <si>
    <t xml:space="preserve">16-134  </t>
  </si>
  <si>
    <t xml:space="preserve">16-135  </t>
  </si>
  <si>
    <t xml:space="preserve">16-136  </t>
  </si>
  <si>
    <t xml:space="preserve">16-137  </t>
  </si>
  <si>
    <t>Sheffield, Kim</t>
  </si>
  <si>
    <t xml:space="preserve">16-138  </t>
  </si>
  <si>
    <t xml:space="preserve">16-139  </t>
  </si>
  <si>
    <t>Davis, Brenda</t>
  </si>
  <si>
    <t xml:space="preserve">03/21/10                      </t>
  </si>
  <si>
    <t xml:space="preserve">16-140  </t>
  </si>
  <si>
    <t>Johnson, Michael</t>
  </si>
  <si>
    <t xml:space="preserve">06/17/25                      </t>
  </si>
  <si>
    <t xml:space="preserve">16-233  </t>
  </si>
  <si>
    <t>Simpson, Keanan</t>
  </si>
  <si>
    <t xml:space="preserve">16-234  </t>
  </si>
  <si>
    <t xml:space="preserve">16-235  </t>
  </si>
  <si>
    <t xml:space="preserve">02/19/25                      </t>
  </si>
  <si>
    <t xml:space="preserve">16-236  </t>
  </si>
  <si>
    <t>Gros, Jocelyn</t>
  </si>
  <si>
    <t xml:space="preserve">16-237  </t>
  </si>
  <si>
    <t xml:space="preserve">16-238  </t>
  </si>
  <si>
    <t xml:space="preserve">16-239  </t>
  </si>
  <si>
    <t>George-Phillips, Ursula</t>
  </si>
  <si>
    <t xml:space="preserve">11/14/24                      </t>
  </si>
  <si>
    <t xml:space="preserve">16-240  </t>
  </si>
  <si>
    <t>Joseph Roy, Andrew</t>
  </si>
  <si>
    <t xml:space="preserve">17-141  </t>
  </si>
  <si>
    <t xml:space="preserve">04/13/25                      </t>
  </si>
  <si>
    <t xml:space="preserve">17-142  </t>
  </si>
  <si>
    <t>Dancy, Herman</t>
  </si>
  <si>
    <t xml:space="preserve">05/25/17                      </t>
  </si>
  <si>
    <t xml:space="preserve">17-143  </t>
  </si>
  <si>
    <t>Harris, Anthony</t>
  </si>
  <si>
    <t xml:space="preserve">12/09/10                      </t>
  </si>
  <si>
    <t xml:space="preserve">17-144  </t>
  </si>
  <si>
    <t>Adams, Lisa</t>
  </si>
  <si>
    <t xml:space="preserve">06/16/25                      </t>
  </si>
  <si>
    <t xml:space="preserve">17-145  </t>
  </si>
  <si>
    <t>R. Warren, Wanda</t>
  </si>
  <si>
    <t xml:space="preserve">17-146  </t>
  </si>
  <si>
    <t xml:space="preserve">17-147  </t>
  </si>
  <si>
    <t xml:space="preserve">17-148  </t>
  </si>
  <si>
    <t xml:space="preserve">02/06/25                      </t>
  </si>
  <si>
    <t xml:space="preserve">17-149  </t>
  </si>
  <si>
    <t>Finkley, Eugene</t>
  </si>
  <si>
    <t xml:space="preserve">17-150  </t>
  </si>
  <si>
    <t xml:space="preserve">17-151  </t>
  </si>
  <si>
    <t>E. Suarez, Miguel</t>
  </si>
  <si>
    <t xml:space="preserve">17-152  </t>
  </si>
  <si>
    <t>Joseph, Rolanda</t>
  </si>
  <si>
    <t xml:space="preserve">02/26/25                      </t>
  </si>
  <si>
    <t xml:space="preserve">17-241  </t>
  </si>
  <si>
    <t>Jackson, Zoey</t>
  </si>
  <si>
    <t xml:space="preserve">17-242  </t>
  </si>
  <si>
    <t xml:space="preserve">03/19/25                      </t>
  </si>
  <si>
    <t xml:space="preserve">17-243  </t>
  </si>
  <si>
    <t>Scypion, Maiyonni</t>
  </si>
  <si>
    <t xml:space="preserve">10/23/24                      </t>
  </si>
  <si>
    <t xml:space="preserve">17-244  </t>
  </si>
  <si>
    <t>Chopane, Rebecca</t>
  </si>
  <si>
    <t xml:space="preserve">17-245  </t>
  </si>
  <si>
    <t>Dunn, Ivion</t>
  </si>
  <si>
    <t xml:space="preserve">03/06/25                      </t>
  </si>
  <si>
    <t xml:space="preserve">17-246  </t>
  </si>
  <si>
    <t>Guilliame, Elzy</t>
  </si>
  <si>
    <t xml:space="preserve">10/14/25                      </t>
  </si>
  <si>
    <t xml:space="preserve">17-247  </t>
  </si>
  <si>
    <t>Santin, Manuel</t>
  </si>
  <si>
    <t xml:space="preserve">01/15/25                      </t>
  </si>
  <si>
    <t xml:space="preserve">17-248  </t>
  </si>
  <si>
    <t>Alonso, Aynie</t>
  </si>
  <si>
    <t xml:space="preserve">17-249  </t>
  </si>
  <si>
    <t xml:space="preserve">17-250  </t>
  </si>
  <si>
    <t xml:space="preserve">08/09/24                      </t>
  </si>
  <si>
    <t xml:space="preserve">17-251  </t>
  </si>
  <si>
    <t>Johnson, Gerald</t>
  </si>
  <si>
    <t xml:space="preserve">02/27/25                      </t>
  </si>
  <si>
    <t xml:space="preserve">17-252  </t>
  </si>
  <si>
    <t>King, Ronzell</t>
  </si>
  <si>
    <t xml:space="preserve">18-153  </t>
  </si>
  <si>
    <t>Crossett, Kandy</t>
  </si>
  <si>
    <t xml:space="preserve">03/15/25                      </t>
  </si>
  <si>
    <t xml:space="preserve">18-154  </t>
  </si>
  <si>
    <t>Jack, Everette</t>
  </si>
  <si>
    <t xml:space="preserve">03/08/25                      </t>
  </si>
  <si>
    <t xml:space="preserve">18-155  </t>
  </si>
  <si>
    <t>Eaglin, Joseph</t>
  </si>
  <si>
    <t xml:space="preserve">18-156  </t>
  </si>
  <si>
    <t xml:space="preserve">18-157  </t>
  </si>
  <si>
    <t>Rodriguez, Kaira</t>
  </si>
  <si>
    <t xml:space="preserve">07/26/25                      </t>
  </si>
  <si>
    <t xml:space="preserve">18-158  </t>
  </si>
  <si>
    <t>R. Garrido, Alma</t>
  </si>
  <si>
    <t xml:space="preserve">18-159  </t>
  </si>
  <si>
    <t>Johnson, Shontae</t>
  </si>
  <si>
    <t xml:space="preserve">18-160  </t>
  </si>
  <si>
    <t>Acevedo, Manuel</t>
  </si>
  <si>
    <t xml:space="preserve">07/21/25                      </t>
  </si>
  <si>
    <t xml:space="preserve">18-253  </t>
  </si>
  <si>
    <t>Reyes, Betty</t>
  </si>
  <si>
    <t xml:space="preserve">08/22/25                      </t>
  </si>
  <si>
    <t xml:space="preserve">18-254  </t>
  </si>
  <si>
    <t>K. Wizzard, Tiffany</t>
  </si>
  <si>
    <t xml:space="preserve">07/22/11                      </t>
  </si>
  <si>
    <t xml:space="preserve">18-255  </t>
  </si>
  <si>
    <t>Whitley, Mary</t>
  </si>
  <si>
    <t xml:space="preserve">18-256  </t>
  </si>
  <si>
    <t>Leggett, Virgdean</t>
  </si>
  <si>
    <t xml:space="preserve">18-257  </t>
  </si>
  <si>
    <t>Busg, Colitha</t>
  </si>
  <si>
    <t>Green, Chelci</t>
  </si>
  <si>
    <t xml:space="preserve">09/29/23                      </t>
  </si>
  <si>
    <t xml:space="preserve">18-258  </t>
  </si>
  <si>
    <t>Holmes, Toccara</t>
  </si>
  <si>
    <t xml:space="preserve">12/21/22                      </t>
  </si>
  <si>
    <t xml:space="preserve">18-259  </t>
  </si>
  <si>
    <t>Younger, Marcus</t>
  </si>
  <si>
    <t xml:space="preserve">18-260  </t>
  </si>
  <si>
    <t>Broussard, Robert</t>
  </si>
  <si>
    <t xml:space="preserve">19-161  </t>
  </si>
  <si>
    <t xml:space="preserve">19-162  </t>
  </si>
  <si>
    <t xml:space="preserve">10/11/19                      </t>
  </si>
  <si>
    <t xml:space="preserve">19-163  </t>
  </si>
  <si>
    <t>Charles, Pamela</t>
  </si>
  <si>
    <t xml:space="preserve">04/12/25                      </t>
  </si>
  <si>
    <t xml:space="preserve">19-164  </t>
  </si>
  <si>
    <t>Casimire, Melissa</t>
  </si>
  <si>
    <t xml:space="preserve">19-165  </t>
  </si>
  <si>
    <t xml:space="preserve">19-166  </t>
  </si>
  <si>
    <t>B. wright, judy</t>
  </si>
  <si>
    <t xml:space="preserve">05/04/21                      </t>
  </si>
  <si>
    <t xml:space="preserve">19-167  </t>
  </si>
  <si>
    <t>Perry, Roshanda</t>
  </si>
  <si>
    <t xml:space="preserve">01/10/20                      </t>
  </si>
  <si>
    <t xml:space="preserve">19-168  </t>
  </si>
  <si>
    <t>Bates, Constance</t>
  </si>
  <si>
    <t xml:space="preserve">19-261  </t>
  </si>
  <si>
    <t>Algarin, Dayna</t>
  </si>
  <si>
    <t xml:space="preserve">12/28/09                      </t>
  </si>
  <si>
    <t xml:space="preserve">19-262  </t>
  </si>
  <si>
    <t>Davis, Yvonne</t>
  </si>
  <si>
    <t xml:space="preserve">19-263  </t>
  </si>
  <si>
    <t xml:space="preserve">09/28/25                      </t>
  </si>
  <si>
    <t xml:space="preserve">19-264  </t>
  </si>
  <si>
    <t>Casimire, Arnelle</t>
  </si>
  <si>
    <t xml:space="preserve">19-265  </t>
  </si>
  <si>
    <t xml:space="preserve">19-266  </t>
  </si>
  <si>
    <t>Casmire, Destiny</t>
  </si>
  <si>
    <t xml:space="preserve">19-267  </t>
  </si>
  <si>
    <t xml:space="preserve">01/25/25                      </t>
  </si>
  <si>
    <t xml:space="preserve">19-268  </t>
  </si>
  <si>
    <t>Julien, Tania</t>
  </si>
  <si>
    <t xml:space="preserve">08/24/25                      </t>
  </si>
  <si>
    <t xml:space="preserve">20-169  </t>
  </si>
  <si>
    <t>Mitchell, Callecia</t>
  </si>
  <si>
    <t xml:space="preserve">05/28/25                      </t>
  </si>
  <si>
    <t xml:space="preserve">20-170  </t>
  </si>
  <si>
    <t>I. Zarraga, Kristal</t>
  </si>
  <si>
    <t xml:space="preserve">01/31/23                      </t>
  </si>
  <si>
    <t xml:space="preserve">20-171  </t>
  </si>
  <si>
    <t>R. Johnson, Sparkle</t>
  </si>
  <si>
    <t xml:space="preserve">04/01/25                      </t>
  </si>
  <si>
    <t xml:space="preserve">20-172  </t>
  </si>
  <si>
    <t>Ford, Brenda</t>
  </si>
  <si>
    <t xml:space="preserve">20-173  </t>
  </si>
  <si>
    <t xml:space="preserve">05/16/23                      </t>
  </si>
  <si>
    <t xml:space="preserve">20-174  </t>
  </si>
  <si>
    <t>Suy, Mario</t>
  </si>
  <si>
    <t xml:space="preserve">20-175  </t>
  </si>
  <si>
    <t xml:space="preserve">20-176  </t>
  </si>
  <si>
    <t>Green, Alphonsene</t>
  </si>
  <si>
    <t xml:space="preserve">20-269  </t>
  </si>
  <si>
    <t xml:space="preserve">20-270  </t>
  </si>
  <si>
    <t xml:space="preserve">20-271  </t>
  </si>
  <si>
    <t xml:space="preserve">20-272  </t>
  </si>
  <si>
    <t>Graves, Jamierial</t>
  </si>
  <si>
    <t xml:space="preserve">20-273  </t>
  </si>
  <si>
    <t xml:space="preserve">20-274  </t>
  </si>
  <si>
    <t xml:space="preserve">08/01/25                      </t>
  </si>
  <si>
    <t xml:space="preserve">20-275  </t>
  </si>
  <si>
    <t>Barrett, Timothy</t>
  </si>
  <si>
    <t xml:space="preserve">02/25/25                      </t>
  </si>
  <si>
    <t xml:space="preserve">20-276  </t>
  </si>
  <si>
    <t>Corella, Yanelis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</si>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</sst>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name val="Arial"/>
      <family val="2"/>
    </font>
    <font>
      <sz val="10"/>
      <color theme="1"/>
      <name val="Arial"/>
      <family val="2"/>
    </font>
    <font>
      <sz val="8"/>
      <color rgb="FF50505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color rgb="FF50505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dashed">
        <color rgb="FFCCCCCC"/>
      </left>
      <right style="dashed">
        <color rgb="FFCCCCCC"/>
      </right>
      <top/>
      <bottom/>
    </border>
    <border>
      <left style="dashed">
        <color rgb="FFCCCCCC"/>
      </left>
      <right style="dashed">
        <color rgb="FFCCCCCC"/>
      </right>
      <top style="dashed">
        <color rgb="FFCCCCCC"/>
      </top>
      <bottom style="dashed">
        <color rgb="FFCCCCCC"/>
      </bottom>
    </border>
    <border>
      <left/>
      <right style="dashed">
        <color rgb="FFCCCCCC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/>
    </xf>
    <xf numFmtId="49" fontId="0" fillId="0" borderId="0" xfId="0" applyNumberFormat="1"/>
    <xf numFmtId="4" fontId="4" fillId="0" borderId="1" xfId="0" applyNumberFormat="1" applyFont="1" applyFill="1" applyBorder="1" applyAlignment="1">
      <alignment horizontal="right" vertical="center"/>
    </xf>
    <xf numFmtId="0" fontId="4" fillId="0" borderId="0" xfId="0" applyFont="1"/>
    <xf numFmtId="14" fontId="4" fillId="0" borderId="0" xfId="0" applyNumberFormat="1" applyFont="1"/>
    <xf numFmtId="3" fontId="4" fillId="0" borderId="2" xfId="0" applyNumberFormat="1" applyFont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/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1" fontId="4" fillId="0" borderId="2" xfId="0" applyNumberFormat="1" applyFont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6">
    <cellStyle name="Normal" xfId="0" builtinId="0"/>
    <cellStyle name="Percent" xfId="15"/>
    <cellStyle name="Currency" xfId="16"/>
    <cellStyle name="Currency [0]" xfId="17"/>
    <cellStyle name="Comma" xfId="18"/>
    <cellStyle name="Comma [0]" xfId="19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20"/>
  <sheetViews>
    <sheetView tabSelected="1" zoomScale="130" zoomScaleNormal="130" workbookViewId="0" topLeftCell="A1">
      <selection pane="topLeft" activeCell="A6" sqref="A6"/>
    </sheetView>
  </sheetViews>
  <sheetFormatPr defaultColWidth="9.11428571428571" defaultRowHeight="12.75"/>
  <cols>
    <col min="1" max="1" width="20" style="34" customWidth="1"/>
    <col min="2" max="2" width="19.8571428571429" style="34" hidden="1" customWidth="1"/>
    <col min="3" max="3" width="9.28571428571429" style="2" customWidth="1"/>
    <col min="4" max="4" width="8.57142857142857" customWidth="1"/>
    <col min="5" max="5" width="9.28571428571429" customWidth="1"/>
    <col min="6" max="6" width="5.71428571428571" customWidth="1"/>
    <col min="7" max="7" width="21.4285714285714" style="34" customWidth="1"/>
    <col min="8" max="8" width="11.4285714285714" customWidth="1"/>
    <col min="9" max="9" width="12.8571428571429" customWidth="1"/>
    <col min="10" max="10" width="5.71428571428571" customWidth="1"/>
    <col min="11" max="11" width="9.28571428571429" customWidth="1"/>
    <col min="12" max="18" width="10" customWidth="1"/>
    <col min="19" max="19" width="15.7142857142857" customWidth="1"/>
    <col min="20" max="21" width="10" customWidth="1"/>
    <col min="22" max="25" width="9.14285714285714" hidden="1" customWidth="1"/>
    <col min="26" max="26" width="10" style="34" hidden="1" customWidth="1"/>
    <col min="27" max="27" width="18.1428571428571" style="34" hidden="1" customWidth="1"/>
    <col min="28" max="28" width="13.2857142857143" hidden="1" customWidth="1"/>
    <col min="29" max="29" width="15.1428571428571" hidden="1" customWidth="1"/>
    <col min="30" max="30" width="18" hidden="1" customWidth="1"/>
    <col min="31" max="48" width="9.14285714285714" hidden="1" customWidth="1"/>
    <col min="49" max="50" width="0" hidden="1" customWidth="1"/>
  </cols>
  <sheetData>
    <row r="1" spans="1:48" ht="1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t="s">
        <v>58</v>
      </c>
      <c r="AT1">
        <f>SUM(PropertyCount)</f>
        <v>1</v>
      </c>
      <c r="AV1" t="s">
        <v>61</v>
      </c>
    </row>
    <row r="2" spans="1:23" ht="15" customHeight="1">
      <c r="A2" s="39" t="str">
        <f>AU6</f>
        <v>Property: Avery Trace (avery)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4"/>
      <c r="W2" s="4"/>
    </row>
    <row r="3" spans="1:22" ht="15" customHeight="1">
      <c r="A3" s="40" t="str">
        <f>"As of Date: "&amp;TEXT(V3,"mm/dd/yyyy")</f>
        <v>As of Date: 12/31/2025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5">
        <v>46022</v>
      </c>
    </row>
    <row r="4" spans="1:27" s="1" customFormat="1" ht="23.4" customHeight="1">
      <c r="A4" s="36"/>
      <c r="B4" s="36"/>
      <c r="C4" s="16"/>
      <c r="D4" s="17" t="s">
        <v>1</v>
      </c>
      <c r="E4" s="18" t="s">
        <v>1</v>
      </c>
      <c r="F4" s="19" t="s">
        <v>2</v>
      </c>
      <c r="G4" s="31"/>
      <c r="H4" s="17"/>
      <c r="I4" s="17" t="s">
        <v>3</v>
      </c>
      <c r="J4" s="19" t="s">
        <v>4</v>
      </c>
      <c r="K4" s="17" t="s">
        <v>5</v>
      </c>
      <c r="L4" s="18" t="s">
        <v>6</v>
      </c>
      <c r="M4" s="18" t="s">
        <v>7</v>
      </c>
      <c r="N4" s="18" t="s">
        <v>3</v>
      </c>
      <c r="O4" s="18" t="s">
        <v>8</v>
      </c>
      <c r="P4" s="18"/>
      <c r="Q4" s="18" t="s">
        <v>9</v>
      </c>
      <c r="R4" s="18" t="s">
        <v>10</v>
      </c>
      <c r="S4" s="18" t="s">
        <v>11</v>
      </c>
      <c r="T4" s="18"/>
      <c r="U4" s="18" t="s">
        <v>10</v>
      </c>
      <c r="Z4" s="34"/>
      <c r="AA4" s="34"/>
    </row>
    <row r="5" spans="1:27" s="1" customFormat="1" ht="15" customHeight="1">
      <c r="A5" s="36" t="s">
        <v>54</v>
      </c>
      <c r="B5" s="36"/>
      <c r="C5" s="16" t="s">
        <v>1</v>
      </c>
      <c r="D5" s="17" t="s">
        <v>12</v>
      </c>
      <c r="E5" s="18" t="s">
        <v>13</v>
      </c>
      <c r="F5" s="19" t="s">
        <v>14</v>
      </c>
      <c r="G5" s="31" t="s">
        <v>15</v>
      </c>
      <c r="H5" s="17" t="s">
        <v>16</v>
      </c>
      <c r="I5" s="17" t="s">
        <v>17</v>
      </c>
      <c r="J5" s="19" t="s">
        <v>12</v>
      </c>
      <c r="K5" s="17" t="s">
        <v>18</v>
      </c>
      <c r="L5" s="18" t="s">
        <v>19</v>
      </c>
      <c r="M5" s="18" t="s">
        <v>19</v>
      </c>
      <c r="N5" s="18" t="s">
        <v>19</v>
      </c>
      <c r="O5" s="18" t="s">
        <v>19</v>
      </c>
      <c r="P5" s="18" t="s">
        <v>20</v>
      </c>
      <c r="Q5" s="18" t="s">
        <v>19</v>
      </c>
      <c r="R5" s="18" t="s">
        <v>21</v>
      </c>
      <c r="S5" s="18" t="s">
        <v>22</v>
      </c>
      <c r="T5" s="18" t="s">
        <v>23</v>
      </c>
      <c r="U5" s="18" t="s">
        <v>24</v>
      </c>
      <c r="V5" s="4"/>
      <c r="W5" s="4"/>
      <c r="X5" s="4"/>
      <c r="Z5" s="34"/>
      <c r="AA5" s="34"/>
    </row>
    <row r="6" spans="1:47" ht="12.75">
      <c r="A6" s="30" t="str">
        <f>HYPERLINK(IF($AV$1="SCREEN","javascript:DrillDown('../pages/CommonProperty.aspx?1=1&amp;PropertyId="&amp;AG6&amp;"')",""),B6)</f>
        <v>Avery Trace (avery)</v>
      </c>
      <c r="B6" s="20" t="s">
        <v>68</v>
      </c>
      <c r="C6" s="21" t="str">
        <f>HYPERLINK(IF($AV$1="SCREEN","javascript:DrillDown('../pages/UnitSwitch.aspx?1=1&amp;UnitId="&amp;V6&amp;"')",""),W6)</f>
        <v xml:space="preserve">01-101  </v>
      </c>
      <c r="D6" s="21" t="str">
        <f>HYPERLINK(IF($AV$1="SCREEN","javascript:DrillDown('../pages/CommonUnitType.aspx?1=1&amp;UnitTypeId="&amp;X6&amp;"')",""),Y6)</f>
        <v xml:space="preserve">at-1-tc </v>
      </c>
      <c r="E6" s="22">
        <v>749</v>
      </c>
      <c r="F6" s="23">
        <v>1</v>
      </c>
      <c r="G6" s="32" t="str">
        <f>HYPERLINK(IF(OR(TRIM(AA6)="VACANT",$AV$1="EXCEL"),"","javascript:DrillDown('../pages/TenantSwitch.aspx?1=1&amp;TenantId="&amp;Z6&amp;"')"),AA6)</f>
        <v>Decuier, Byron</v>
      </c>
      <c r="H6" s="24" t="s">
        <v>71</v>
      </c>
      <c r="I6" s="24" t="s">
        <v>70</v>
      </c>
      <c r="J6" s="23" t="str">
        <f>HYPERLINK(IF($AV$1="SCREEN",IF(TRIM(AD6)="1","javascript:DrillDown('../pages/AffCert50059.aspx?1=1&amp;id="&amp;AB6&amp;"')",IF(TRIM(AD6)="2","javascript:DrillDown('../pages/AffCertTaxCredit.aspx?1=1&amp;id="&amp;AB6&amp;"')",IF(TRIM(AD6)="6","javascript:DrillDown('../pages/AffCertHOME.aspx?1=1&amp;id="&amp;AB6&amp;"')",IF(TRIM(AD6)="7","javascript:DrillDown('../pages/AffCertRD.aspx?1=1&amp;id="&amp;AB6&amp;"')",IF(TRIM(AD6)="8","javascript:DrillDown('../pages/AffCertLocalProgram.aspx?1=1&amp;id="&amp;AB6&amp;"')",""))))),""),AF6)</f>
        <v>AR</v>
      </c>
      <c r="K6" s="25" t="s">
        <v>72</v>
      </c>
      <c r="L6" s="22">
        <v>921</v>
      </c>
      <c r="M6" s="22">
        <v>1055</v>
      </c>
      <c r="N6" s="22">
        <v>0</v>
      </c>
      <c r="O6" s="22">
        <v>0</v>
      </c>
      <c r="P6" s="22">
        <v>928</v>
      </c>
      <c r="Q6" s="22">
        <v>60</v>
      </c>
      <c r="R6" s="22">
        <v>67</v>
      </c>
      <c r="S6" s="22">
        <v>0</v>
      </c>
      <c r="T6" s="22">
        <v>127</v>
      </c>
      <c r="U6" s="22">
        <v>0</v>
      </c>
      <c r="V6" s="14">
        <v>51552</v>
      </c>
      <c r="W6" s="8" t="s">
        <v>69</v>
      </c>
      <c r="X6" s="7">
        <v>3529</v>
      </c>
      <c r="Y6" s="8" t="s">
        <v>59</v>
      </c>
      <c r="Z6" s="35">
        <v>163472</v>
      </c>
      <c r="AA6" s="35" t="s">
        <v>66</v>
      </c>
      <c r="AB6" s="9">
        <v>548797</v>
      </c>
      <c r="AC6" s="10" t="s">
        <v>67</v>
      </c>
      <c r="AD6" s="10">
        <v>2</v>
      </c>
      <c r="AE6" s="10">
        <v>0</v>
      </c>
      <c r="AF6" s="10" t="str">
        <f>IF(AE6&gt;0,AC6&amp;"-"&amp;AE6,AC6)</f>
        <v>AR</v>
      </c>
      <c r="AG6" s="10">
        <v>1256</v>
      </c>
      <c r="AH6" s="10" t="s">
        <v>68</v>
      </c>
      <c r="AI6" s="6">
        <v>749</v>
      </c>
      <c r="AJ6" s="6">
        <v>921</v>
      </c>
      <c r="AK6" s="6">
        <v>1055</v>
      </c>
      <c r="AL6" s="6">
        <v>0</v>
      </c>
      <c r="AM6" s="6">
        <v>0</v>
      </c>
      <c r="AN6" s="6">
        <v>928</v>
      </c>
      <c r="AO6" s="6">
        <v>60</v>
      </c>
      <c r="AP6" s="6">
        <v>67</v>
      </c>
      <c r="AQ6" s="6">
        <v>0</v>
      </c>
      <c r="AR6" s="6">
        <v>127</v>
      </c>
      <c r="AS6" s="6">
        <v>0</v>
      </c>
      <c r="AT6" s="29">
        <f>IF(LEN(B6)=0,"",1)</f>
        <v>1</v>
      </c>
      <c r="AU6" t="s">
        <v>60</v>
      </c>
    </row>
    <row r="7" spans="1:47" ht="12.75">
      <c r="A7" s="30" t="str">
        <f>HYPERLINK(IF($AV$1="SCREEN","javascript:DrillDown('../pages/CommonProperty.aspx?1=1&amp;PropertyId="&amp;AG7&amp;"')",""),B7)</f>
        <v/>
      </c>
      <c r="B7" s="20"/>
      <c r="C7" s="21" t="str">
        <f>HYPERLINK(IF($AV$1="SCREEN","javascript:DrillDown('../pages/UnitSwitch.aspx?1=1&amp;UnitId="&amp;V7&amp;"')",""),W7)</f>
        <v xml:space="preserve">01-102  </v>
      </c>
      <c r="D7" s="21" t="str">
        <f>HYPERLINK(IF($AV$1="SCREEN","javascript:DrillDown('../pages/CommonUnitType.aspx?1=1&amp;UnitTypeId="&amp;X7&amp;"')",""),Y7)</f>
        <v xml:space="preserve">at-1-tc </v>
      </c>
      <c r="E7" s="22">
        <v>749</v>
      </c>
      <c r="F7" s="23">
        <v>1</v>
      </c>
      <c r="G7" s="32" t="str">
        <f>HYPERLINK(IF(OR(TRIM(AA7)="VACANT",$AV$1="EXCEL"),"","javascript:DrillDown('../pages/TenantSwitch.aspx?1=1&amp;TenantId="&amp;Z7&amp;"')"),AA7)</f>
        <v>Daulat, Fatehali</v>
      </c>
      <c r="H7" s="24" t="s">
        <v>71</v>
      </c>
      <c r="I7" s="24" t="s">
        <v>70</v>
      </c>
      <c r="J7" s="23" t="str">
        <f>HYPERLINK(IF($AV$1="SCREEN",IF(TRIM(AD7)="1","javascript:DrillDown('../pages/AffCert50059.aspx?1=1&amp;id="&amp;AB7&amp;"')",IF(TRIM(AD7)="2","javascript:DrillDown('../pages/AffCertTaxCredit.aspx?1=1&amp;id="&amp;AB7&amp;"')",IF(TRIM(AD7)="6","javascript:DrillDown('../pages/AffCertHOME.aspx?1=1&amp;id="&amp;AB7&amp;"')",IF(TRIM(AD7)="7","javascript:DrillDown('../pages/AffCertRD.aspx?1=1&amp;id="&amp;AB7&amp;"')",IF(TRIM(AD7)="8","javascript:DrillDown('../pages/AffCertLocalProgram.aspx?1=1&amp;id="&amp;AB7&amp;"')",""))))),""),AF7)</f>
        <v>AR</v>
      </c>
      <c r="K7" s="25" t="s">
        <v>57</v>
      </c>
      <c r="L7" s="22">
        <v>921</v>
      </c>
      <c r="M7" s="22">
        <v>854</v>
      </c>
      <c r="N7" s="22">
        <v>0</v>
      </c>
      <c r="O7" s="22">
        <v>0</v>
      </c>
      <c r="P7" s="22">
        <v>0</v>
      </c>
      <c r="Q7" s="22">
        <v>787</v>
      </c>
      <c r="R7" s="22">
        <v>67</v>
      </c>
      <c r="S7" s="22">
        <v>0</v>
      </c>
      <c r="T7" s="22">
        <v>854</v>
      </c>
      <c r="U7" s="22">
        <v>0</v>
      </c>
      <c r="V7" s="14">
        <v>51553</v>
      </c>
      <c r="W7" s="8" t="s">
        <v>25</v>
      </c>
      <c r="X7" s="7">
        <v>3529</v>
      </c>
      <c r="Y7" s="8" t="s">
        <v>59</v>
      </c>
      <c r="Z7" s="35">
        <v>163473</v>
      </c>
      <c r="AA7" s="35" t="s">
        <v>46</v>
      </c>
      <c r="AB7" s="9">
        <v>548381</v>
      </c>
      <c r="AC7" s="10" t="s">
        <v>67</v>
      </c>
      <c r="AD7" s="10">
        <v>2</v>
      </c>
      <c r="AE7" s="10">
        <v>0</v>
      </c>
      <c r="AF7" s="10" t="str">
        <f>IF(AE7&gt;0,AC7&amp;"-"&amp;AE7,AC7)</f>
        <v>AR</v>
      </c>
      <c r="AG7" s="10">
        <v>1256</v>
      </c>
      <c r="AH7" s="10" t="s">
        <v>68</v>
      </c>
      <c r="AI7" s="6">
        <v>749</v>
      </c>
      <c r="AJ7" s="6">
        <v>921</v>
      </c>
      <c r="AK7" s="6">
        <v>854</v>
      </c>
      <c r="AL7" s="6">
        <v>0</v>
      </c>
      <c r="AM7" s="6">
        <v>0</v>
      </c>
      <c r="AN7" s="6">
        <v>0</v>
      </c>
      <c r="AO7" s="6">
        <v>787</v>
      </c>
      <c r="AP7" s="6">
        <v>67</v>
      </c>
      <c r="AQ7" s="6">
        <v>0</v>
      </c>
      <c r="AR7" s="6">
        <v>854</v>
      </c>
      <c r="AS7" s="6">
        <v>0</v>
      </c>
      <c r="AT7" s="29" t="str">
        <f>IF(LEN(B7)=0,"",1)</f>
        <v/>
      </c>
      <c r="AU7" t="s">
        <v>60</v>
      </c>
    </row>
    <row r="8" spans="1:47" ht="12.75">
      <c r="A8" s="30" t="str">
        <f>HYPERLINK(IF($AV$1="SCREEN","javascript:DrillDown('../pages/CommonProperty.aspx?1=1&amp;PropertyId="&amp;AG8&amp;"')",""),B8)</f>
        <v/>
      </c>
      <c r="B8" s="20"/>
      <c r="C8" s="21" t="str">
        <f>HYPERLINK(IF($AV$1="SCREEN","javascript:DrillDown('../pages/UnitSwitch.aspx?1=1&amp;UnitId="&amp;V8&amp;"')",""),W8)</f>
        <v xml:space="preserve">01-103  </v>
      </c>
      <c r="D8" s="21" t="str">
        <f>HYPERLINK(IF($AV$1="SCREEN","javascript:DrillDown('../pages/CommonUnitType.aspx?1=1&amp;UnitTypeId="&amp;X8&amp;"')",""),Y8)</f>
        <v xml:space="preserve">at-2-tc </v>
      </c>
      <c r="E8" s="22">
        <v>1003</v>
      </c>
      <c r="F8" s="23">
        <v>2</v>
      </c>
      <c r="G8" s="32" t="str">
        <f>HYPERLINK(IF(OR(TRIM(AA8)="VACANT",$AV$1="EXCEL"),"","javascript:DrillDown('../pages/TenantSwitch.aspx?1=1&amp;TenantId="&amp;Z8&amp;"')"),AA8)</f>
        <v>Valji, Nadya</v>
      </c>
      <c r="H8" s="24" t="s">
        <v>71</v>
      </c>
      <c r="I8" s="24" t="s">
        <v>70</v>
      </c>
      <c r="J8" s="23" t="str">
        <f>HYPERLINK(IF($AV$1="SCREEN",IF(TRIM(AD8)="1","javascript:DrillDown('../pages/AffCert50059.aspx?1=1&amp;id="&amp;AB8&amp;"')",IF(TRIM(AD8)="2","javascript:DrillDown('../pages/AffCertTaxCredit.aspx?1=1&amp;id="&amp;AB8&amp;"')",IF(TRIM(AD8)="6","javascript:DrillDown('../pages/AffCertHOME.aspx?1=1&amp;id="&amp;AB8&amp;"')",IF(TRIM(AD8)="7","javascript:DrillDown('../pages/AffCertRD.aspx?1=1&amp;id="&amp;AB8&amp;"')",IF(TRIM(AD8)="8","javascript:DrillDown('../pages/AffCertLocalProgram.aspx?1=1&amp;id="&amp;AB8&amp;"')",""))))),""),AF8)</f>
        <v>AR</v>
      </c>
      <c r="K8" s="25" t="s">
        <v>48</v>
      </c>
      <c r="L8" s="22">
        <v>1101</v>
      </c>
      <c r="M8" s="22">
        <v>1012</v>
      </c>
      <c r="N8" s="22">
        <v>0</v>
      </c>
      <c r="O8" s="22">
        <v>0</v>
      </c>
      <c r="P8" s="22">
        <v>0</v>
      </c>
      <c r="Q8" s="22">
        <v>1012</v>
      </c>
      <c r="R8" s="22">
        <v>0</v>
      </c>
      <c r="S8" s="22">
        <v>0</v>
      </c>
      <c r="T8" s="22">
        <v>1012</v>
      </c>
      <c r="U8" s="22">
        <v>0</v>
      </c>
      <c r="V8" s="14">
        <v>51554</v>
      </c>
      <c r="W8" s="8" t="s">
        <v>49</v>
      </c>
      <c r="X8" s="7">
        <v>3530</v>
      </c>
      <c r="Y8" s="8" t="s">
        <v>63</v>
      </c>
      <c r="Z8" s="35">
        <v>163474</v>
      </c>
      <c r="AA8" s="35" t="s">
        <v>64</v>
      </c>
      <c r="AB8" s="9">
        <v>565257</v>
      </c>
      <c r="AC8" s="10" t="s">
        <v>67</v>
      </c>
      <c r="AD8" s="10">
        <v>2</v>
      </c>
      <c r="AE8" s="10">
        <v>0</v>
      </c>
      <c r="AF8" s="10" t="str">
        <f>IF(AE8&gt;0,AC8&amp;"-"&amp;AE8,AC8)</f>
        <v>AR</v>
      </c>
      <c r="AG8" s="10">
        <v>1256</v>
      </c>
      <c r="AH8" s="10" t="s">
        <v>68</v>
      </c>
      <c r="AI8" s="6">
        <v>1003</v>
      </c>
      <c r="AJ8" s="6">
        <v>1101</v>
      </c>
      <c r="AK8" s="6">
        <v>1012</v>
      </c>
      <c r="AL8" s="6">
        <v>0</v>
      </c>
      <c r="AM8" s="6">
        <v>0</v>
      </c>
      <c r="AN8" s="6">
        <v>0</v>
      </c>
      <c r="AO8" s="6">
        <v>1012</v>
      </c>
      <c r="AP8" s="6">
        <v>0</v>
      </c>
      <c r="AQ8" s="6">
        <v>0</v>
      </c>
      <c r="AR8" s="6">
        <v>1012</v>
      </c>
      <c r="AS8" s="6">
        <v>0</v>
      </c>
      <c r="AT8" s="29" t="str">
        <f>IF(LEN(B8)=0,"",1)</f>
        <v/>
      </c>
      <c r="AU8" t="s">
        <v>60</v>
      </c>
    </row>
    <row r="9" spans="1:47" ht="12.75">
      <c r="A9" s="30" t="str">
        <f>HYPERLINK(IF($AV$1="SCREEN","javascript:DrillDown('../pages/CommonProperty.aspx?1=1&amp;PropertyId="&amp;AG9&amp;"')",""),B9)</f>
        <v/>
      </c>
      <c r="B9" s="20"/>
      <c r="C9" s="21" t="str">
        <f>HYPERLINK(IF($AV$1="SCREEN","javascript:DrillDown('../pages/UnitSwitch.aspx?1=1&amp;UnitId="&amp;V9&amp;"')",""),W9)</f>
        <v xml:space="preserve">01-104  </v>
      </c>
      <c r="D9" s="21" t="str">
        <f>HYPERLINK(IF($AV$1="SCREEN","javascript:DrillDown('../pages/CommonUnitType.aspx?1=1&amp;UnitTypeId="&amp;X9&amp;"')",""),Y9)</f>
        <v xml:space="preserve">at-2-tc </v>
      </c>
      <c r="E9" s="22">
        <v>1003</v>
      </c>
      <c r="F9" s="23">
        <v>2</v>
      </c>
      <c r="G9" s="32" t="str">
        <f>HYPERLINK(IF(OR(TRIM(AA9)="VACANT",$AV$1="EXCEL"),"","javascript:DrillDown('../pages/TenantSwitch.aspx?1=1&amp;TenantId="&amp;Z9&amp;"')"),AA9)</f>
        <v>VACANT</v>
      </c>
      <c r="H9" s="24"/>
      <c r="I9" s="24" t="s">
        <v>70</v>
      </c>
      <c r="J9" s="23" t="str">
        <f>HYPERLINK(IF($AV$1="SCREEN",IF(TRIM(AD9)="1","javascript:DrillDown('../pages/AffCert50059.aspx?1=1&amp;id="&amp;AB9&amp;"')",IF(TRIM(AD9)="2","javascript:DrillDown('../pages/AffCertTaxCredit.aspx?1=1&amp;id="&amp;AB9&amp;"')",IF(TRIM(AD9)="6","javascript:DrillDown('../pages/AffCertHOME.aspx?1=1&amp;id="&amp;AB9&amp;"')",IF(TRIM(AD9)="7","javascript:DrillDown('../pages/AffCertRD.aspx?1=1&amp;id="&amp;AB9&amp;"')",IF(TRIM(AD9)="8","javascript:DrillDown('../pages/AffCertLocalProgram.aspx?1=1&amp;id="&amp;AB9&amp;"')",""))))),""),AF9)</f>
        <v/>
      </c>
      <c r="K9" s="25" t="s">
        <v>70</v>
      </c>
      <c r="L9" s="22">
        <v>1101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85</v>
      </c>
      <c r="S9" s="22">
        <v>0</v>
      </c>
      <c r="T9" s="22">
        <v>0</v>
      </c>
      <c r="U9" s="22">
        <v>0</v>
      </c>
      <c r="V9" s="14">
        <v>51555</v>
      </c>
      <c r="W9" s="8" t="s">
        <v>62</v>
      </c>
      <c r="X9" s="7">
        <v>3530</v>
      </c>
      <c r="Y9" s="8" t="s">
        <v>63</v>
      </c>
      <c r="Z9" s="35"/>
      <c r="AA9" s="35" t="s">
        <v>43</v>
      </c>
      <c r="AB9" s="9"/>
      <c r="AC9" s="10" t="s">
        <v>70</v>
      </c>
      <c r="AD9" s="10"/>
      <c r="AE9" s="10"/>
      <c r="AF9" s="10" t="str">
        <f>IF(AE9&gt;0,AC9&amp;"-"&amp;AE9,AC9)</f>
        <v/>
      </c>
      <c r="AG9" s="10">
        <v>1256</v>
      </c>
      <c r="AH9" s="10" t="s">
        <v>68</v>
      </c>
      <c r="AI9" s="6">
        <v>1003</v>
      </c>
      <c r="AJ9" s="6">
        <v>1101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85</v>
      </c>
      <c r="AQ9" s="6">
        <v>0</v>
      </c>
      <c r="AR9" s="6">
        <v>0</v>
      </c>
      <c r="AS9" s="6">
        <v>0</v>
      </c>
      <c r="AT9" s="29" t="str">
        <f>IF(LEN(B9)=0,"",1)</f>
        <v/>
      </c>
      <c r="AU9" t="s">
        <v>60</v>
      </c>
    </row>
    <row r="10" spans="1:47" ht="12.75">
      <c r="A10" s="30" t="str">
        <f>HYPERLINK(IF($AV$1="SCREEN","javascript:DrillDown('../pages/CommonProperty.aspx?1=1&amp;PropertyId="&amp;AG10&amp;"')",""),B10)</f>
        <v/>
      </c>
      <c r="B10" s="20"/>
      <c r="C10" s="21" t="str">
        <f>HYPERLINK(IF($AV$1="SCREEN","javascript:DrillDown('../pages/UnitSwitch.aspx?1=1&amp;UnitId="&amp;V10&amp;"')",""),W10)</f>
        <v xml:space="preserve">01-105  </v>
      </c>
      <c r="D10" s="21" t="str">
        <f>HYPERLINK(IF($AV$1="SCREEN","javascript:DrillDown('../pages/CommonUnitType.aspx?1=1&amp;UnitTypeId="&amp;X10&amp;"')",""),Y10)</f>
        <v xml:space="preserve">at-2-tc </v>
      </c>
      <c r="E10" s="22">
        <v>1003</v>
      </c>
      <c r="F10" s="23">
        <v>2</v>
      </c>
      <c r="G10" s="32" t="str">
        <f>HYPERLINK(IF(OR(TRIM(AA10)="VACANT",$AV$1="EXCEL"),"","javascript:DrillDown('../pages/TenantSwitch.aspx?1=1&amp;TenantId="&amp;Z10&amp;"')"),AA10)</f>
        <v>Alvarez, Edgar</v>
      </c>
      <c r="H10" s="24" t="s">
        <v>70</v>
      </c>
      <c r="I10" s="24" t="s">
        <v>70</v>
      </c>
      <c r="J10" s="23" t="str">
        <f>HYPERLINK(IF($AV$1="SCREEN",IF(TRIM(AD10)="1","javascript:DrillDown('../pages/AffCert50059.aspx?1=1&amp;id="&amp;AB10&amp;"')",IF(TRIM(AD10)="2","javascript:DrillDown('../pages/AffCertTaxCredit.aspx?1=1&amp;id="&amp;AB10&amp;"')",IF(TRIM(AD10)="6","javascript:DrillDown('../pages/AffCertHOME.aspx?1=1&amp;id="&amp;AB10&amp;"')",IF(TRIM(AD10)="7","javascript:DrillDown('../pages/AffCertRD.aspx?1=1&amp;id="&amp;AB10&amp;"')",IF(TRIM(AD10)="8","javascript:DrillDown('../pages/AffCertLocalProgram.aspx?1=1&amp;id="&amp;AB10&amp;"')",""))))),""),AF10)</f>
        <v/>
      </c>
      <c r="K10" s="25" t="s">
        <v>70</v>
      </c>
      <c r="L10" s="22">
        <v>1101</v>
      </c>
      <c r="M10" s="22">
        <v>1186</v>
      </c>
      <c r="N10" s="22">
        <v>0</v>
      </c>
      <c r="O10" s="22">
        <v>0</v>
      </c>
      <c r="P10" s="22">
        <v>0</v>
      </c>
      <c r="Q10" s="22">
        <v>1186</v>
      </c>
      <c r="R10" s="22">
        <v>85</v>
      </c>
      <c r="S10" s="22">
        <v>0</v>
      </c>
      <c r="T10" s="22">
        <v>0</v>
      </c>
      <c r="U10" s="22">
        <v>0</v>
      </c>
      <c r="V10" s="14">
        <v>51556</v>
      </c>
      <c r="W10" s="8" t="s">
        <v>28</v>
      </c>
      <c r="X10" s="7">
        <v>3530</v>
      </c>
      <c r="Y10" s="8" t="s">
        <v>63</v>
      </c>
      <c r="Z10" s="35">
        <v>163475</v>
      </c>
      <c r="AA10" s="35" t="s">
        <v>30</v>
      </c>
      <c r="AB10" s="9"/>
      <c r="AC10" s="10" t="s">
        <v>70</v>
      </c>
      <c r="AD10" s="10"/>
      <c r="AE10" s="10"/>
      <c r="AF10" s="10" t="str">
        <f>IF(AE10&gt;0,AC10&amp;"-"&amp;AE10,AC10)</f>
        <v/>
      </c>
      <c r="AG10" s="10">
        <v>1256</v>
      </c>
      <c r="AH10" s="10" t="s">
        <v>68</v>
      </c>
      <c r="AI10" s="6">
        <v>1003</v>
      </c>
      <c r="AJ10" s="6">
        <v>1101</v>
      </c>
      <c r="AK10" s="6">
        <v>1186</v>
      </c>
      <c r="AL10" s="6">
        <v>0</v>
      </c>
      <c r="AM10" s="6">
        <v>0</v>
      </c>
      <c r="AN10" s="6">
        <v>0</v>
      </c>
      <c r="AO10" s="6">
        <v>1186</v>
      </c>
      <c r="AP10" s="6">
        <v>85</v>
      </c>
      <c r="AQ10" s="6">
        <v>0</v>
      </c>
      <c r="AR10" s="6">
        <v>0</v>
      </c>
      <c r="AS10" s="6">
        <v>0</v>
      </c>
      <c r="AT10" s="29" t="str">
        <f>IF(LEN(B10)=0,"",1)</f>
        <v/>
      </c>
      <c r="AU10" t="s">
        <v>60</v>
      </c>
    </row>
    <row r="11" spans="1:47" ht="12.75">
      <c r="A11" s="30" t="str">
        <f>HYPERLINK(IF($AV$1="SCREEN","javascript:DrillDown('../pages/CommonProperty.aspx?1=1&amp;PropertyId="&amp;AG11&amp;"')",""),B11)</f>
        <v/>
      </c>
      <c r="B11" s="20"/>
      <c r="C11" s="21" t="str">
        <f>HYPERLINK(IF($AV$1="SCREEN","javascript:DrillDown('../pages/UnitSwitch.aspx?1=1&amp;UnitId="&amp;V11&amp;"')",""),W11)</f>
        <v xml:space="preserve">01-106  </v>
      </c>
      <c r="D11" s="21" t="str">
        <f>HYPERLINK(IF($AV$1="SCREEN","javascript:DrillDown('../pages/CommonUnitType.aspx?1=1&amp;UnitTypeId="&amp;X11&amp;"')",""),Y11)</f>
        <v xml:space="preserve">at-2-tc </v>
      </c>
      <c r="E11" s="22">
        <v>1003</v>
      </c>
      <c r="F11" s="23">
        <v>2</v>
      </c>
      <c r="G11" s="32" t="str">
        <f>HYPERLINK(IF(OR(TRIM(AA11)="VACANT",$AV$1="EXCEL"),"","javascript:DrillDown('../pages/TenantSwitch.aspx?1=1&amp;TenantId="&amp;Z11&amp;"')"),AA11)</f>
        <v>Benjamin, Patsy</v>
      </c>
      <c r="H11" s="24" t="s">
        <v>71</v>
      </c>
      <c r="I11" s="24" t="s">
        <v>70</v>
      </c>
      <c r="J11" s="23" t="str">
        <f>HYPERLINK(IF($AV$1="SCREEN",IF(TRIM(AD11)="1","javascript:DrillDown('../pages/AffCert50059.aspx?1=1&amp;id="&amp;AB11&amp;"')",IF(TRIM(AD11)="2","javascript:DrillDown('../pages/AffCertTaxCredit.aspx?1=1&amp;id="&amp;AB11&amp;"')",IF(TRIM(AD11)="6","javascript:DrillDown('../pages/AffCertHOME.aspx?1=1&amp;id="&amp;AB11&amp;"')",IF(TRIM(AD11)="7","javascript:DrillDown('../pages/AffCertRD.aspx?1=1&amp;id="&amp;AB11&amp;"')",IF(TRIM(AD11)="8","javascript:DrillDown('../pages/AffCertLocalProgram.aspx?1=1&amp;id="&amp;AB11&amp;"')",""))))),""),AF11)</f>
        <v>IR</v>
      </c>
      <c r="K11" s="25" t="s">
        <v>31</v>
      </c>
      <c r="L11" s="22">
        <v>1101</v>
      </c>
      <c r="M11" s="22">
        <v>1101</v>
      </c>
      <c r="N11" s="22">
        <v>0</v>
      </c>
      <c r="O11" s="22">
        <v>0</v>
      </c>
      <c r="P11" s="22">
        <v>0</v>
      </c>
      <c r="Q11" s="22">
        <v>1101</v>
      </c>
      <c r="R11" s="22">
        <v>0</v>
      </c>
      <c r="S11" s="22">
        <v>0</v>
      </c>
      <c r="T11" s="22">
        <v>1101</v>
      </c>
      <c r="U11" s="22">
        <v>0</v>
      </c>
      <c r="V11" s="14">
        <v>51557</v>
      </c>
      <c r="W11" s="8" t="s">
        <v>33</v>
      </c>
      <c r="X11" s="7">
        <v>3530</v>
      </c>
      <c r="Y11" s="8" t="s">
        <v>63</v>
      </c>
      <c r="Z11" s="35">
        <v>163476</v>
      </c>
      <c r="AA11" s="35" t="s">
        <v>34</v>
      </c>
      <c r="AB11" s="9">
        <v>566912</v>
      </c>
      <c r="AC11" s="10" t="s">
        <v>35</v>
      </c>
      <c r="AD11" s="10">
        <v>2</v>
      </c>
      <c r="AE11" s="10">
        <v>0</v>
      </c>
      <c r="AF11" s="10" t="str">
        <f>IF(AE11&gt;0,AC11&amp;"-"&amp;AE11,AC11)</f>
        <v>IR</v>
      </c>
      <c r="AG11" s="10">
        <v>1256</v>
      </c>
      <c r="AH11" s="10" t="s">
        <v>68</v>
      </c>
      <c r="AI11" s="6">
        <v>1003</v>
      </c>
      <c r="AJ11" s="6">
        <v>1101</v>
      </c>
      <c r="AK11" s="6">
        <v>1101</v>
      </c>
      <c r="AL11" s="6">
        <v>0</v>
      </c>
      <c r="AM11" s="6">
        <v>0</v>
      </c>
      <c r="AN11" s="6">
        <v>0</v>
      </c>
      <c r="AO11" s="6">
        <v>1101</v>
      </c>
      <c r="AP11" s="6">
        <v>0</v>
      </c>
      <c r="AQ11" s="6">
        <v>0</v>
      </c>
      <c r="AR11" s="6">
        <v>1101</v>
      </c>
      <c r="AS11" s="6">
        <v>0</v>
      </c>
      <c r="AT11" s="29" t="str">
        <f>IF(LEN(B11)=0,"",1)</f>
        <v/>
      </c>
      <c r="AU11" t="s">
        <v>60</v>
      </c>
    </row>
    <row r="12" spans="1:47" ht="12.75">
      <c r="A12" s="30" t="str">
        <f>HYPERLINK(IF($AV$1="SCREEN","javascript:DrillDown('../pages/CommonProperty.aspx?1=1&amp;PropertyId="&amp;AG12&amp;"')",""),B12)</f>
        <v/>
      </c>
      <c r="B12" s="20"/>
      <c r="C12" s="21" t="str">
        <f>HYPERLINK(IF($AV$1="SCREEN","javascript:DrillDown('../pages/UnitSwitch.aspx?1=1&amp;UnitId="&amp;V12&amp;"')",""),W12)</f>
        <v xml:space="preserve">01-107  </v>
      </c>
      <c r="D12" s="21" t="str">
        <f>HYPERLINK(IF($AV$1="SCREEN","javascript:DrillDown('../pages/CommonUnitType.aspx?1=1&amp;UnitTypeId="&amp;X12&amp;"')",""),Y12)</f>
        <v xml:space="preserve">at-2-tc </v>
      </c>
      <c r="E12" s="22">
        <v>1003</v>
      </c>
      <c r="F12" s="23">
        <v>2</v>
      </c>
      <c r="G12" s="32" t="str">
        <f>HYPERLINK(IF(OR(TRIM(AA12)="VACANT",$AV$1="EXCEL"),"","javascript:DrillDown('../pages/TenantSwitch.aspx?1=1&amp;TenantId="&amp;Z12&amp;"')"),AA12)</f>
        <v>Burgess, Katherine</v>
      </c>
      <c r="H12" s="24" t="s">
        <v>71</v>
      </c>
      <c r="I12" s="24" t="s">
        <v>70</v>
      </c>
      <c r="J12" s="23" t="str">
        <f>HYPERLINK(IF($AV$1="SCREEN",IF(TRIM(AD12)="1","javascript:DrillDown('../pages/AffCert50059.aspx?1=1&amp;id="&amp;AB12&amp;"')",IF(TRIM(AD12)="2","javascript:DrillDown('../pages/AffCertTaxCredit.aspx?1=1&amp;id="&amp;AB12&amp;"')",IF(TRIM(AD12)="6","javascript:DrillDown('../pages/AffCertHOME.aspx?1=1&amp;id="&amp;AB12&amp;"')",IF(TRIM(AD12)="7","javascript:DrillDown('../pages/AffCertRD.aspx?1=1&amp;id="&amp;AB12&amp;"')",IF(TRIM(AD12)="8","javascript:DrillDown('../pages/AffCertLocalProgram.aspx?1=1&amp;id="&amp;AB12&amp;"')",""))))),""),AF12)</f>
        <v>MI</v>
      </c>
      <c r="K12" s="25" t="s">
        <v>36</v>
      </c>
      <c r="L12" s="22">
        <v>1101</v>
      </c>
      <c r="M12" s="22">
        <v>1012</v>
      </c>
      <c r="N12" s="22">
        <v>0</v>
      </c>
      <c r="O12" s="22">
        <v>0</v>
      </c>
      <c r="P12" s="22">
        <v>660</v>
      </c>
      <c r="Q12" s="22">
        <v>267</v>
      </c>
      <c r="R12" s="22">
        <v>85</v>
      </c>
      <c r="S12" s="22">
        <v>0</v>
      </c>
      <c r="T12" s="22">
        <v>352</v>
      </c>
      <c r="U12" s="22">
        <v>0</v>
      </c>
      <c r="V12" s="14">
        <v>51558</v>
      </c>
      <c r="W12" s="8" t="s">
        <v>37</v>
      </c>
      <c r="X12" s="7">
        <v>3530</v>
      </c>
      <c r="Y12" s="8" t="s">
        <v>63</v>
      </c>
      <c r="Z12" s="35">
        <v>163477</v>
      </c>
      <c r="AA12" s="35" t="s">
        <v>38</v>
      </c>
      <c r="AB12" s="9">
        <v>550291</v>
      </c>
      <c r="AC12" s="10" t="s">
        <v>39</v>
      </c>
      <c r="AD12" s="10">
        <v>2</v>
      </c>
      <c r="AE12" s="10">
        <v>0</v>
      </c>
      <c r="AF12" s="10" t="str">
        <f>IF(AE12&gt;0,AC12&amp;"-"&amp;AE12,AC12)</f>
        <v>MI</v>
      </c>
      <c r="AG12" s="10">
        <v>1256</v>
      </c>
      <c r="AH12" s="10" t="s">
        <v>68</v>
      </c>
      <c r="AI12" s="6">
        <v>1003</v>
      </c>
      <c r="AJ12" s="6">
        <v>1101</v>
      </c>
      <c r="AK12" s="6">
        <v>1012</v>
      </c>
      <c r="AL12" s="6">
        <v>0</v>
      </c>
      <c r="AM12" s="6">
        <v>0</v>
      </c>
      <c r="AN12" s="6">
        <v>660</v>
      </c>
      <c r="AO12" s="6">
        <v>267</v>
      </c>
      <c r="AP12" s="6">
        <v>85</v>
      </c>
      <c r="AQ12" s="6">
        <v>0</v>
      </c>
      <c r="AR12" s="6">
        <v>352</v>
      </c>
      <c r="AS12" s="6">
        <v>0</v>
      </c>
      <c r="AT12" s="29" t="str">
        <f>IF(LEN(B12)=0,"",1)</f>
        <v/>
      </c>
      <c r="AU12" t="s">
        <v>60</v>
      </c>
    </row>
    <row r="13" spans="1:47" ht="12.75">
      <c r="A13" s="30" t="str">
        <f>HYPERLINK(IF($AV$1="SCREEN","javascript:DrillDown('../pages/CommonProperty.aspx?1=1&amp;PropertyId="&amp;AG13&amp;"')",""),B13)</f>
        <v/>
      </c>
      <c r="B13" s="20"/>
      <c r="C13" s="21" t="str">
        <f>HYPERLINK(IF($AV$1="SCREEN","javascript:DrillDown('../pages/UnitSwitch.aspx?1=1&amp;UnitId="&amp;V13&amp;"')",""),W13)</f>
        <v xml:space="preserve">01-108  </v>
      </c>
      <c r="D13" s="21" t="str">
        <f>HYPERLINK(IF($AV$1="SCREEN","javascript:DrillDown('../pages/CommonUnitType.aspx?1=1&amp;UnitTypeId="&amp;X13&amp;"')",""),Y13)</f>
        <v xml:space="preserve">at-2-tc </v>
      </c>
      <c r="E13" s="22">
        <v>1003</v>
      </c>
      <c r="F13" s="23">
        <v>2</v>
      </c>
      <c r="G13" s="32" t="str">
        <f>HYPERLINK(IF(OR(TRIM(AA13)="VACANT",$AV$1="EXCEL"),"","javascript:DrillDown('../pages/TenantSwitch.aspx?1=1&amp;TenantId="&amp;Z13&amp;"')"),AA13)</f>
        <v>VACANT</v>
      </c>
      <c r="H13" s="24"/>
      <c r="I13" s="24" t="s">
        <v>70</v>
      </c>
      <c r="J13" s="23" t="str">
        <f>HYPERLINK(IF($AV$1="SCREEN",IF(TRIM(AD13)="1","javascript:DrillDown('../pages/AffCert50059.aspx?1=1&amp;id="&amp;AB13&amp;"')",IF(TRIM(AD13)="2","javascript:DrillDown('../pages/AffCertTaxCredit.aspx?1=1&amp;id="&amp;AB13&amp;"')",IF(TRIM(AD13)="6","javascript:DrillDown('../pages/AffCertHOME.aspx?1=1&amp;id="&amp;AB13&amp;"')",IF(TRIM(AD13)="7","javascript:DrillDown('../pages/AffCertRD.aspx?1=1&amp;id="&amp;AB13&amp;"')",IF(TRIM(AD13)="8","javascript:DrillDown('../pages/AffCertLocalProgram.aspx?1=1&amp;id="&amp;AB13&amp;"')",""))))),""),AF13)</f>
        <v/>
      </c>
      <c r="K13" s="25" t="s">
        <v>70</v>
      </c>
      <c r="L13" s="22">
        <v>1101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85</v>
      </c>
      <c r="S13" s="22">
        <v>0</v>
      </c>
      <c r="T13" s="22">
        <v>0</v>
      </c>
      <c r="U13" s="22">
        <v>0</v>
      </c>
      <c r="V13" s="14">
        <v>51559</v>
      </c>
      <c r="W13" s="8" t="s">
        <v>40</v>
      </c>
      <c r="X13" s="7">
        <v>3530</v>
      </c>
      <c r="Y13" s="8" t="s">
        <v>63</v>
      </c>
      <c r="Z13" s="35"/>
      <c r="AA13" s="35" t="s">
        <v>43</v>
      </c>
      <c r="AB13" s="9"/>
      <c r="AC13" s="10" t="s">
        <v>70</v>
      </c>
      <c r="AD13" s="10"/>
      <c r="AE13" s="10"/>
      <c r="AF13" s="10" t="str">
        <f>IF(AE13&gt;0,AC13&amp;"-"&amp;AE13,AC13)</f>
        <v/>
      </c>
      <c r="AG13" s="10">
        <v>1256</v>
      </c>
      <c r="AH13" s="10" t="s">
        <v>68</v>
      </c>
      <c r="AI13" s="6">
        <v>1003</v>
      </c>
      <c r="AJ13" s="6">
        <v>1101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85</v>
      </c>
      <c r="AQ13" s="6">
        <v>0</v>
      </c>
      <c r="AR13" s="6">
        <v>0</v>
      </c>
      <c r="AS13" s="6">
        <v>0</v>
      </c>
      <c r="AT13" s="29" t="str">
        <f>IF(LEN(B13)=0,"",1)</f>
        <v/>
      </c>
      <c r="AU13" t="s">
        <v>60</v>
      </c>
    </row>
    <row r="14" spans="1:47" ht="12.75">
      <c r="A14" s="30" t="str">
        <f>HYPERLINK(IF($AV$1="SCREEN","javascript:DrillDown('../pages/CommonProperty.aspx?1=1&amp;PropertyId="&amp;AG14&amp;"')",""),B14)</f>
        <v/>
      </c>
      <c r="B14" s="20"/>
      <c r="C14" s="21" t="str">
        <f>HYPERLINK(IF($AV$1="SCREEN","javascript:DrillDown('../pages/UnitSwitch.aspx?1=1&amp;UnitId="&amp;V14&amp;"')",""),W14)</f>
        <v xml:space="preserve">01-203  </v>
      </c>
      <c r="D14" s="21" t="str">
        <f>HYPERLINK(IF($AV$1="SCREEN","javascript:DrillDown('../pages/CommonUnitType.aspx?1=1&amp;UnitTypeId="&amp;X14&amp;"')",""),Y14)</f>
        <v xml:space="preserve">at-2-tc </v>
      </c>
      <c r="E14" s="22">
        <v>1003</v>
      </c>
      <c r="F14" s="23">
        <v>2</v>
      </c>
      <c r="G14" s="32" t="str">
        <f>HYPERLINK(IF(OR(TRIM(AA14)="VACANT",$AV$1="EXCEL"),"","javascript:DrillDown('../pages/TenantSwitch.aspx?1=1&amp;TenantId="&amp;Z14&amp;"')"),AA14)</f>
        <v>Villarreal Jr, Luis</v>
      </c>
      <c r="H14" s="24" t="s">
        <v>71</v>
      </c>
      <c r="I14" s="24" t="s">
        <v>70</v>
      </c>
      <c r="J14" s="23" t="str">
        <f>HYPERLINK(IF($AV$1="SCREEN",IF(TRIM(AD14)="1","javascript:DrillDown('../pages/AffCert50059.aspx?1=1&amp;id="&amp;AB14&amp;"')",IF(TRIM(AD14)="2","javascript:DrillDown('../pages/AffCertTaxCredit.aspx?1=1&amp;id="&amp;AB14&amp;"')",IF(TRIM(AD14)="6","javascript:DrillDown('../pages/AffCertHOME.aspx?1=1&amp;id="&amp;AB14&amp;"')",IF(TRIM(AD14)="7","javascript:DrillDown('../pages/AffCertRD.aspx?1=1&amp;id="&amp;AB14&amp;"')",IF(TRIM(AD14)="8","javascript:DrillDown('../pages/AffCertLocalProgram.aspx?1=1&amp;id="&amp;AB14&amp;"')",""))))),""),AF14)</f>
        <v>AR</v>
      </c>
      <c r="K14" s="25" t="s">
        <v>44</v>
      </c>
      <c r="L14" s="22">
        <v>1101</v>
      </c>
      <c r="M14" s="22">
        <v>1186</v>
      </c>
      <c r="N14" s="22">
        <v>0</v>
      </c>
      <c r="O14" s="22">
        <v>0</v>
      </c>
      <c r="P14" s="22">
        <v>0</v>
      </c>
      <c r="Q14" s="22">
        <v>1101</v>
      </c>
      <c r="R14" s="22">
        <v>85</v>
      </c>
      <c r="S14" s="22">
        <v>0</v>
      </c>
      <c r="T14" s="22">
        <v>1186</v>
      </c>
      <c r="U14" s="22">
        <v>0</v>
      </c>
      <c r="V14" s="14">
        <v>51560</v>
      </c>
      <c r="W14" s="8" t="s">
        <v>41</v>
      </c>
      <c r="X14" s="7">
        <v>3530</v>
      </c>
      <c r="Y14" s="8" t="s">
        <v>63</v>
      </c>
      <c r="Z14" s="35">
        <v>163479</v>
      </c>
      <c r="AA14" s="35" t="s">
        <v>42</v>
      </c>
      <c r="AB14" s="9">
        <v>565247</v>
      </c>
      <c r="AC14" s="10" t="s">
        <v>67</v>
      </c>
      <c r="AD14" s="10">
        <v>2</v>
      </c>
      <c r="AE14" s="10">
        <v>0</v>
      </c>
      <c r="AF14" s="10" t="str">
        <f>IF(AE14&gt;0,AC14&amp;"-"&amp;AE14,AC14)</f>
        <v>AR</v>
      </c>
      <c r="AG14" s="10">
        <v>1256</v>
      </c>
      <c r="AH14" s="10" t="s">
        <v>68</v>
      </c>
      <c r="AI14" s="6">
        <v>1003</v>
      </c>
      <c r="AJ14" s="6">
        <v>1101</v>
      </c>
      <c r="AK14" s="6">
        <v>1186</v>
      </c>
      <c r="AL14" s="6">
        <v>0</v>
      </c>
      <c r="AM14" s="6">
        <v>0</v>
      </c>
      <c r="AN14" s="6">
        <v>0</v>
      </c>
      <c r="AO14" s="6">
        <v>1101</v>
      </c>
      <c r="AP14" s="6">
        <v>85</v>
      </c>
      <c r="AQ14" s="6">
        <v>0</v>
      </c>
      <c r="AR14" s="6">
        <v>1186</v>
      </c>
      <c r="AS14" s="6">
        <v>0</v>
      </c>
      <c r="AT14" s="29" t="str">
        <f>IF(LEN(B14)=0,"",1)</f>
        <v/>
      </c>
      <c r="AU14" t="s">
        <v>60</v>
      </c>
    </row>
    <row r="15" spans="1:47" ht="12.75">
      <c r="A15" s="30" t="str">
        <f>HYPERLINK(IF($AV$1="SCREEN","javascript:DrillDown('../pages/CommonProperty.aspx?1=1&amp;PropertyId="&amp;AG15&amp;"')",""),B15)</f>
        <v/>
      </c>
      <c r="B15" s="20"/>
      <c r="C15" s="21" t="str">
        <f>HYPERLINK(IF($AV$1="SCREEN","javascript:DrillDown('../pages/UnitSwitch.aspx?1=1&amp;UnitId="&amp;V15&amp;"')",""),W15)</f>
        <v xml:space="preserve">01-204  </v>
      </c>
      <c r="D15" s="21" t="str">
        <f>HYPERLINK(IF($AV$1="SCREEN","javascript:DrillDown('../pages/CommonUnitType.aspx?1=1&amp;UnitTypeId="&amp;X15&amp;"')",""),Y15)</f>
        <v xml:space="preserve">at-2-tc </v>
      </c>
      <c r="E15" s="22">
        <v>1003</v>
      </c>
      <c r="F15" s="23">
        <v>2</v>
      </c>
      <c r="G15" s="32" t="str">
        <f>HYPERLINK(IF(OR(TRIM(AA15)="VACANT",$AV$1="EXCEL"),"","javascript:DrillDown('../pages/TenantSwitch.aspx?1=1&amp;TenantId="&amp;Z15&amp;"')"),AA15)</f>
        <v>VACANT</v>
      </c>
      <c r="H15" s="24"/>
      <c r="I15" s="24" t="s">
        <v>70</v>
      </c>
      <c r="J15" s="23" t="str">
        <f>HYPERLINK(IF($AV$1="SCREEN",IF(TRIM(AD15)="1","javascript:DrillDown('../pages/AffCert50059.aspx?1=1&amp;id="&amp;AB15&amp;"')",IF(TRIM(AD15)="2","javascript:DrillDown('../pages/AffCertTaxCredit.aspx?1=1&amp;id="&amp;AB15&amp;"')",IF(TRIM(AD15)="6","javascript:DrillDown('../pages/AffCertHOME.aspx?1=1&amp;id="&amp;AB15&amp;"')",IF(TRIM(AD15)="7","javascript:DrillDown('../pages/AffCertRD.aspx?1=1&amp;id="&amp;AB15&amp;"')",IF(TRIM(AD15)="8","javascript:DrillDown('../pages/AffCertLocalProgram.aspx?1=1&amp;id="&amp;AB15&amp;"')",""))))),""),AF15)</f>
        <v/>
      </c>
      <c r="K15" s="25" t="s">
        <v>70</v>
      </c>
      <c r="L15" s="22">
        <v>1101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85</v>
      </c>
      <c r="S15" s="22">
        <v>0</v>
      </c>
      <c r="T15" s="22">
        <v>0</v>
      </c>
      <c r="U15" s="22">
        <v>0</v>
      </c>
      <c r="V15" s="14">
        <v>51561</v>
      </c>
      <c r="W15" s="8" t="s">
        <v>45</v>
      </c>
      <c r="X15" s="7">
        <v>3530</v>
      </c>
      <c r="Y15" s="8" t="s">
        <v>63</v>
      </c>
      <c r="Z15" s="35"/>
      <c r="AA15" s="35" t="s">
        <v>43</v>
      </c>
      <c r="AB15" s="9"/>
      <c r="AC15" s="10" t="s">
        <v>70</v>
      </c>
      <c r="AD15" s="10"/>
      <c r="AE15" s="10"/>
      <c r="AF15" s="10" t="str">
        <f>IF(AE15&gt;0,AC15&amp;"-"&amp;AE15,AC15)</f>
        <v/>
      </c>
      <c r="AG15" s="10">
        <v>1256</v>
      </c>
      <c r="AH15" s="10" t="s">
        <v>68</v>
      </c>
      <c r="AI15" s="6">
        <v>1003</v>
      </c>
      <c r="AJ15" s="6">
        <v>1101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85</v>
      </c>
      <c r="AQ15" s="6">
        <v>0</v>
      </c>
      <c r="AR15" s="6">
        <v>0</v>
      </c>
      <c r="AS15" s="6">
        <v>0</v>
      </c>
      <c r="AT15" s="29" t="str">
        <f>IF(LEN(B15)=0,"",1)</f>
        <v/>
      </c>
      <c r="AU15" t="s">
        <v>60</v>
      </c>
    </row>
    <row r="16" spans="1:47" ht="12.75">
      <c r="A16" s="30" t="str">
        <f>HYPERLINK(IF($AV$1="SCREEN","javascript:DrillDown('../pages/CommonProperty.aspx?1=1&amp;PropertyId="&amp;AG16&amp;"')",""),B16)</f>
        <v/>
      </c>
      <c r="B16" s="20"/>
      <c r="C16" s="21" t="str">
        <f>HYPERLINK(IF($AV$1="SCREEN","javascript:DrillDown('../pages/UnitSwitch.aspx?1=1&amp;UnitId="&amp;V16&amp;"')",""),W16)</f>
        <v xml:space="preserve">01-205  </v>
      </c>
      <c r="D16" s="21" t="str">
        <f>HYPERLINK(IF($AV$1="SCREEN","javascript:DrillDown('../pages/CommonUnitType.aspx?1=1&amp;UnitTypeId="&amp;X16&amp;"')",""),Y16)</f>
        <v xml:space="preserve">at-2-tc </v>
      </c>
      <c r="E16" s="22">
        <v>1003</v>
      </c>
      <c r="F16" s="23">
        <v>2</v>
      </c>
      <c r="G16" s="32" t="str">
        <f>HYPERLINK(IF(OR(TRIM(AA16)="VACANT",$AV$1="EXCEL"),"","javascript:DrillDown('../pages/TenantSwitch.aspx?1=1&amp;TenantId="&amp;Z16&amp;"')"),AA16)</f>
        <v>VACANT</v>
      </c>
      <c r="H16" s="24"/>
      <c r="I16" s="24" t="s">
        <v>70</v>
      </c>
      <c r="J16" s="23" t="str">
        <f>HYPERLINK(IF($AV$1="SCREEN",IF(TRIM(AD16)="1","javascript:DrillDown('../pages/AffCert50059.aspx?1=1&amp;id="&amp;AB16&amp;"')",IF(TRIM(AD16)="2","javascript:DrillDown('../pages/AffCertTaxCredit.aspx?1=1&amp;id="&amp;AB16&amp;"')",IF(TRIM(AD16)="6","javascript:DrillDown('../pages/AffCertHOME.aspx?1=1&amp;id="&amp;AB16&amp;"')",IF(TRIM(AD16)="7","javascript:DrillDown('../pages/AffCertRD.aspx?1=1&amp;id="&amp;AB16&amp;"')",IF(TRIM(AD16)="8","javascript:DrillDown('../pages/AffCertLocalProgram.aspx?1=1&amp;id="&amp;AB16&amp;"')",""))))),""),AF16)</f>
        <v/>
      </c>
      <c r="K16" s="25" t="s">
        <v>70</v>
      </c>
      <c r="L16" s="22">
        <v>1101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85</v>
      </c>
      <c r="S16" s="22">
        <v>0</v>
      </c>
      <c r="T16" s="22">
        <v>0</v>
      </c>
      <c r="U16" s="22">
        <v>0</v>
      </c>
      <c r="V16" s="14">
        <v>51562</v>
      </c>
      <c r="W16" s="8" t="s">
        <v>26</v>
      </c>
      <c r="X16" s="7">
        <v>3530</v>
      </c>
      <c r="Y16" s="8" t="s">
        <v>63</v>
      </c>
      <c r="Z16" s="35"/>
      <c r="AA16" s="35" t="s">
        <v>43</v>
      </c>
      <c r="AB16" s="9"/>
      <c r="AC16" s="10" t="s">
        <v>70</v>
      </c>
      <c r="AD16" s="10"/>
      <c r="AE16" s="10"/>
      <c r="AF16" s="10" t="str">
        <f>IF(AE16&gt;0,AC16&amp;"-"&amp;AE16,AC16)</f>
        <v/>
      </c>
      <c r="AG16" s="10">
        <v>1256</v>
      </c>
      <c r="AH16" s="10" t="s">
        <v>68</v>
      </c>
      <c r="AI16" s="6">
        <v>1003</v>
      </c>
      <c r="AJ16" s="6">
        <v>1101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85</v>
      </c>
      <c r="AQ16" s="6">
        <v>0</v>
      </c>
      <c r="AR16" s="6">
        <v>0</v>
      </c>
      <c r="AS16" s="6">
        <v>0</v>
      </c>
      <c r="AT16" s="29" t="str">
        <f>IF(LEN(B16)=0,"",1)</f>
        <v/>
      </c>
      <c r="AU16" t="s">
        <v>60</v>
      </c>
    </row>
    <row r="17" spans="1:47" ht="12.75">
      <c r="A17" s="30" t="str">
        <f>HYPERLINK(IF($AV$1="SCREEN","javascript:DrillDown('../pages/CommonProperty.aspx?1=1&amp;PropertyId="&amp;AG17&amp;"')",""),B17)</f>
        <v/>
      </c>
      <c r="B17" s="20"/>
      <c r="C17" s="21" t="str">
        <f>HYPERLINK(IF($AV$1="SCREEN","javascript:DrillDown('../pages/UnitSwitch.aspx?1=1&amp;UnitId="&amp;V17&amp;"')",""),W17)</f>
        <v xml:space="preserve">01-206  </v>
      </c>
      <c r="D17" s="21" t="str">
        <f>HYPERLINK(IF($AV$1="SCREEN","javascript:DrillDown('../pages/CommonUnitType.aspx?1=1&amp;UnitTypeId="&amp;X17&amp;"')",""),Y17)</f>
        <v xml:space="preserve">at-2-tc </v>
      </c>
      <c r="E17" s="22">
        <v>1003</v>
      </c>
      <c r="F17" s="23">
        <v>2</v>
      </c>
      <c r="G17" s="32" t="str">
        <f>HYPERLINK(IF(OR(TRIM(AA17)="VACANT",$AV$1="EXCEL"),"","javascript:DrillDown('../pages/TenantSwitch.aspx?1=1&amp;TenantId="&amp;Z17&amp;"')"),AA17)</f>
        <v>Mayfiled, D'Marques</v>
      </c>
      <c r="H17" s="24" t="s">
        <v>71</v>
      </c>
      <c r="I17" s="24" t="s">
        <v>70</v>
      </c>
      <c r="J17" s="23" t="str">
        <f>HYPERLINK(IF($AV$1="SCREEN",IF(TRIM(AD17)="1","javascript:DrillDown('../pages/AffCert50059.aspx?1=1&amp;id="&amp;AB17&amp;"')",IF(TRIM(AD17)="2","javascript:DrillDown('../pages/AffCertTaxCredit.aspx?1=1&amp;id="&amp;AB17&amp;"')",IF(TRIM(AD17)="6","javascript:DrillDown('../pages/AffCertHOME.aspx?1=1&amp;id="&amp;AB17&amp;"')",IF(TRIM(AD17)="7","javascript:DrillDown('../pages/AffCertRD.aspx?1=1&amp;id="&amp;AB17&amp;"')",IF(TRIM(AD17)="8","javascript:DrillDown('../pages/AffCertLocalProgram.aspx?1=1&amp;id="&amp;AB17&amp;"')",""))))),""),AF17)</f>
        <v>AR</v>
      </c>
      <c r="K17" s="25" t="s">
        <v>47</v>
      </c>
      <c r="L17" s="22">
        <v>1101</v>
      </c>
      <c r="M17" s="22">
        <v>1186</v>
      </c>
      <c r="N17" s="22">
        <v>0</v>
      </c>
      <c r="O17" s="22">
        <v>0</v>
      </c>
      <c r="P17" s="22">
        <v>0</v>
      </c>
      <c r="Q17" s="22">
        <v>1101</v>
      </c>
      <c r="R17" s="22">
        <v>85</v>
      </c>
      <c r="S17" s="22">
        <v>0</v>
      </c>
      <c r="T17" s="22">
        <v>1186</v>
      </c>
      <c r="U17" s="22">
        <v>0</v>
      </c>
      <c r="V17" s="14">
        <v>51563</v>
      </c>
      <c r="W17" s="8" t="s">
        <v>27</v>
      </c>
      <c r="X17" s="7">
        <v>3530</v>
      </c>
      <c r="Y17" s="8" t="s">
        <v>63</v>
      </c>
      <c r="Z17" s="35">
        <v>163480</v>
      </c>
      <c r="AA17" s="35" t="s">
        <v>50</v>
      </c>
      <c r="AB17" s="9">
        <v>565217</v>
      </c>
      <c r="AC17" s="10" t="s">
        <v>67</v>
      </c>
      <c r="AD17" s="10">
        <v>2</v>
      </c>
      <c r="AE17" s="10">
        <v>0</v>
      </c>
      <c r="AF17" s="10" t="str">
        <f>IF(AE17&gt;0,AC17&amp;"-"&amp;AE17,AC17)</f>
        <v>AR</v>
      </c>
      <c r="AG17" s="10">
        <v>1256</v>
      </c>
      <c r="AH17" s="10" t="s">
        <v>68</v>
      </c>
      <c r="AI17" s="6">
        <v>1003</v>
      </c>
      <c r="AJ17" s="6">
        <v>1101</v>
      </c>
      <c r="AK17" s="6">
        <v>1186</v>
      </c>
      <c r="AL17" s="6">
        <v>0</v>
      </c>
      <c r="AM17" s="6">
        <v>0</v>
      </c>
      <c r="AN17" s="6">
        <v>0</v>
      </c>
      <c r="AO17" s="6">
        <v>1101</v>
      </c>
      <c r="AP17" s="6">
        <v>85</v>
      </c>
      <c r="AQ17" s="6">
        <v>0</v>
      </c>
      <c r="AR17" s="6">
        <v>1186</v>
      </c>
      <c r="AS17" s="6">
        <v>0</v>
      </c>
      <c r="AT17" s="29" t="str">
        <f>IF(LEN(B17)=0,"",1)</f>
        <v/>
      </c>
      <c r="AU17" t="s">
        <v>60</v>
      </c>
    </row>
    <row r="18" spans="1:47" ht="12.75">
      <c r="A18" s="30" t="str">
        <f>HYPERLINK(IF($AV$1="SCREEN","javascript:DrillDown('../pages/CommonProperty.aspx?1=1&amp;PropertyId="&amp;AG18&amp;"')",""),B18)</f>
        <v/>
      </c>
      <c r="B18" s="20"/>
      <c r="C18" s="21" t="str">
        <f>HYPERLINK(IF($AV$1="SCREEN","javascript:DrillDown('../pages/UnitSwitch.aspx?1=1&amp;UnitId="&amp;V18&amp;"')",""),W18)</f>
        <v xml:space="preserve">01-207  </v>
      </c>
      <c r="D18" s="21" t="str">
        <f>HYPERLINK(IF($AV$1="SCREEN","javascript:DrillDown('../pages/CommonUnitType.aspx?1=1&amp;UnitTypeId="&amp;X18&amp;"')",""),Y18)</f>
        <v xml:space="preserve">at-2-tc </v>
      </c>
      <c r="E18" s="22">
        <v>1003</v>
      </c>
      <c r="F18" s="23">
        <v>2</v>
      </c>
      <c r="G18" s="32" t="str">
        <f>HYPERLINK(IF(OR(TRIM(AA18)="VACANT",$AV$1="EXCEL"),"","javascript:DrillDown('../pages/TenantSwitch.aspx?1=1&amp;TenantId="&amp;Z18&amp;"')"),AA18)</f>
        <v>VACANT</v>
      </c>
      <c r="H18" s="24"/>
      <c r="I18" s="24" t="s">
        <v>70</v>
      </c>
      <c r="J18" s="23" t="str">
        <f>HYPERLINK(IF($AV$1="SCREEN",IF(TRIM(AD18)="1","javascript:DrillDown('../pages/AffCert50059.aspx?1=1&amp;id="&amp;AB18&amp;"')",IF(TRIM(AD18)="2","javascript:DrillDown('../pages/AffCertTaxCredit.aspx?1=1&amp;id="&amp;AB18&amp;"')",IF(TRIM(AD18)="6","javascript:DrillDown('../pages/AffCertHOME.aspx?1=1&amp;id="&amp;AB18&amp;"')",IF(TRIM(AD18)="7","javascript:DrillDown('../pages/AffCertRD.aspx?1=1&amp;id="&amp;AB18&amp;"')",IF(TRIM(AD18)="8","javascript:DrillDown('../pages/AffCertLocalProgram.aspx?1=1&amp;id="&amp;AB18&amp;"')",""))))),""),AF18)</f>
        <v/>
      </c>
      <c r="K18" s="25" t="s">
        <v>70</v>
      </c>
      <c r="L18" s="22">
        <v>1101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85</v>
      </c>
      <c r="S18" s="22">
        <v>0</v>
      </c>
      <c r="T18" s="22">
        <v>0</v>
      </c>
      <c r="U18" s="22">
        <v>0</v>
      </c>
      <c r="V18" s="14">
        <v>51564</v>
      </c>
      <c r="W18" s="8" t="s">
        <v>29</v>
      </c>
      <c r="X18" s="7">
        <v>3530</v>
      </c>
      <c r="Y18" s="8" t="s">
        <v>63</v>
      </c>
      <c r="Z18" s="35"/>
      <c r="AA18" s="35" t="s">
        <v>43</v>
      </c>
      <c r="AB18" s="9"/>
      <c r="AC18" s="10" t="s">
        <v>70</v>
      </c>
      <c r="AD18" s="10"/>
      <c r="AE18" s="10"/>
      <c r="AF18" s="10" t="str">
        <f>IF(AE18&gt;0,AC18&amp;"-"&amp;AE18,AC18)</f>
        <v/>
      </c>
      <c r="AG18" s="10">
        <v>1256</v>
      </c>
      <c r="AH18" s="10" t="s">
        <v>68</v>
      </c>
      <c r="AI18" s="6">
        <v>1003</v>
      </c>
      <c r="AJ18" s="6">
        <v>1101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85</v>
      </c>
      <c r="AQ18" s="6">
        <v>0</v>
      </c>
      <c r="AR18" s="6">
        <v>0</v>
      </c>
      <c r="AS18" s="6">
        <v>0</v>
      </c>
      <c r="AT18" s="29" t="str">
        <f>IF(LEN(B18)=0,"",1)</f>
        <v/>
      </c>
      <c r="AU18" t="s">
        <v>60</v>
      </c>
    </row>
    <row r="19" spans="1:47" ht="12.75">
      <c r="A19" s="30" t="str">
        <f>HYPERLINK(IF($AV$1="SCREEN","javascript:DrillDown('../pages/CommonProperty.aspx?1=1&amp;PropertyId="&amp;AG19&amp;"')",""),B19)</f>
        <v/>
      </c>
      <c r="B19" s="20"/>
      <c r="C19" s="21" t="str">
        <f>HYPERLINK(IF($AV$1="SCREEN","javascript:DrillDown('../pages/UnitSwitch.aspx?1=1&amp;UnitId="&amp;V19&amp;"')",""),W19)</f>
        <v xml:space="preserve">01-208  </v>
      </c>
      <c r="D19" s="21" t="str">
        <f>HYPERLINK(IF($AV$1="SCREEN","javascript:DrillDown('../pages/CommonUnitType.aspx?1=1&amp;UnitTypeId="&amp;X19&amp;"')",""),Y19)</f>
        <v xml:space="preserve">at-2-tc </v>
      </c>
      <c r="E19" s="22">
        <v>1003</v>
      </c>
      <c r="F19" s="23">
        <v>2</v>
      </c>
      <c r="G19" s="32" t="str">
        <f>HYPERLINK(IF(OR(TRIM(AA19)="VACANT",$AV$1="EXCEL"),"","javascript:DrillDown('../pages/TenantSwitch.aspx?1=1&amp;TenantId="&amp;Z19&amp;"')"),AA19)</f>
        <v>VACANT</v>
      </c>
      <c r="H19" s="24"/>
      <c r="I19" s="24" t="s">
        <v>70</v>
      </c>
      <c r="J19" s="23" t="str">
        <f>HYPERLINK(IF($AV$1="SCREEN",IF(TRIM(AD19)="1","javascript:DrillDown('../pages/AffCert50059.aspx?1=1&amp;id="&amp;AB19&amp;"')",IF(TRIM(AD19)="2","javascript:DrillDown('../pages/AffCertTaxCredit.aspx?1=1&amp;id="&amp;AB19&amp;"')",IF(TRIM(AD19)="6","javascript:DrillDown('../pages/AffCertHOME.aspx?1=1&amp;id="&amp;AB19&amp;"')",IF(TRIM(AD19)="7","javascript:DrillDown('../pages/AffCertRD.aspx?1=1&amp;id="&amp;AB19&amp;"')",IF(TRIM(AD19)="8","javascript:DrillDown('../pages/AffCertLocalProgram.aspx?1=1&amp;id="&amp;AB19&amp;"')",""))))),""),AF19)</f>
        <v/>
      </c>
      <c r="K19" s="25" t="s">
        <v>70</v>
      </c>
      <c r="L19" s="22">
        <v>1101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85</v>
      </c>
      <c r="S19" s="22">
        <v>0</v>
      </c>
      <c r="T19" s="22">
        <v>0</v>
      </c>
      <c r="U19" s="22">
        <v>0</v>
      </c>
      <c r="V19" s="14">
        <v>51565</v>
      </c>
      <c r="W19" s="8" t="s">
        <v>51</v>
      </c>
      <c r="X19" s="7">
        <v>3530</v>
      </c>
      <c r="Y19" s="8" t="s">
        <v>63</v>
      </c>
      <c r="Z19" s="35"/>
      <c r="AA19" s="35" t="s">
        <v>43</v>
      </c>
      <c r="AB19" s="9"/>
      <c r="AC19" s="10" t="s">
        <v>70</v>
      </c>
      <c r="AD19" s="10"/>
      <c r="AE19" s="10"/>
      <c r="AF19" s="10" t="str">
        <f>IF(AE19&gt;0,AC19&amp;"-"&amp;AE19,AC19)</f>
        <v/>
      </c>
      <c r="AG19" s="10">
        <v>1256</v>
      </c>
      <c r="AH19" s="10" t="s">
        <v>68</v>
      </c>
      <c r="AI19" s="6">
        <v>1003</v>
      </c>
      <c r="AJ19" s="6">
        <v>1101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85</v>
      </c>
      <c r="AQ19" s="6">
        <v>0</v>
      </c>
      <c r="AR19" s="6">
        <v>0</v>
      </c>
      <c r="AS19" s="6">
        <v>0</v>
      </c>
      <c r="AT19" s="29" t="str">
        <f>IF(LEN(B19)=0,"",1)</f>
        <v/>
      </c>
      <c r="AU19" t="s">
        <v>60</v>
      </c>
    </row>
    <row r="20" spans="1:47" ht="12.75">
      <c r="A20" s="30" t="str">
        <f>HYPERLINK(IF($AV$1="SCREEN","javascript:DrillDown('../pages/CommonProperty.aspx?1=1&amp;PropertyId="&amp;AG20&amp;"')",""),B20)</f>
        <v/>
      </c>
      <c r="B20" s="20"/>
      <c r="C20" s="21" t="str">
        <f>HYPERLINK(IF($AV$1="SCREEN","javascript:DrillDown('../pages/UnitSwitch.aspx?1=1&amp;UnitId="&amp;V20&amp;"')",""),W20)</f>
        <v xml:space="preserve">02-101  </v>
      </c>
      <c r="D20" s="21" t="str">
        <f>HYPERLINK(IF($AV$1="SCREEN","javascript:DrillDown('../pages/CommonUnitType.aspx?1=1&amp;UnitTypeId="&amp;X20&amp;"')",""),Y20)</f>
        <v xml:space="preserve">at-3-tc </v>
      </c>
      <c r="E20" s="22">
        <v>1201</v>
      </c>
      <c r="F20" s="23">
        <v>3</v>
      </c>
      <c r="G20" s="32" t="str">
        <f>HYPERLINK(IF(OR(TRIM(AA20)="VACANT",$AV$1="EXCEL"),"","javascript:DrillDown('../pages/TenantSwitch.aspx?1=1&amp;TenantId="&amp;Z20&amp;"')"),AA20)</f>
        <v>Boyd, Ashley</v>
      </c>
      <c r="H20" s="24" t="s">
        <v>71</v>
      </c>
      <c r="I20" s="24" t="s">
        <v>70</v>
      </c>
      <c r="J20" s="23" t="str">
        <f>HYPERLINK(IF($AV$1="SCREEN",IF(TRIM(AD20)="1","javascript:DrillDown('../pages/AffCert50059.aspx?1=1&amp;id="&amp;AB20&amp;"')",IF(TRIM(AD20)="2","javascript:DrillDown('../pages/AffCertTaxCredit.aspx?1=1&amp;id="&amp;AB20&amp;"')",IF(TRIM(AD20)="6","javascript:DrillDown('../pages/AffCertHOME.aspx?1=1&amp;id="&amp;AB20&amp;"')",IF(TRIM(AD20)="7","javascript:DrillDown('../pages/AffCertRD.aspx?1=1&amp;id="&amp;AB20&amp;"')",IF(TRIM(AD20)="8","javascript:DrillDown('../pages/AffCertLocalProgram.aspx?1=1&amp;id="&amp;AB20&amp;"')",""))))),""),AF20)</f>
        <v>MI</v>
      </c>
      <c r="K20" s="25" t="s">
        <v>32</v>
      </c>
      <c r="L20" s="22">
        <v>1263</v>
      </c>
      <c r="M20" s="22">
        <v>924</v>
      </c>
      <c r="N20" s="22">
        <v>0</v>
      </c>
      <c r="O20" s="22">
        <v>0</v>
      </c>
      <c r="P20" s="22">
        <v>0</v>
      </c>
      <c r="Q20" s="22">
        <v>924</v>
      </c>
      <c r="R20" s="22">
        <v>0</v>
      </c>
      <c r="S20" s="22">
        <v>0</v>
      </c>
      <c r="T20" s="22">
        <v>924</v>
      </c>
      <c r="U20" s="22">
        <v>0</v>
      </c>
      <c r="V20" s="14">
        <v>51574</v>
      </c>
      <c r="W20" s="8" t="s">
        <v>52</v>
      </c>
      <c r="X20" s="7">
        <v>3531</v>
      </c>
      <c r="Y20" s="8" t="s">
        <v>53</v>
      </c>
      <c r="Z20" s="35">
        <v>163488</v>
      </c>
      <c r="AA20" s="35" t="s">
        <v>55</v>
      </c>
      <c r="AB20" s="9">
        <v>550308</v>
      </c>
      <c r="AC20" s="10" t="s">
        <v>39</v>
      </c>
      <c r="AD20" s="10">
        <v>2</v>
      </c>
      <c r="AE20" s="10">
        <v>0</v>
      </c>
      <c r="AF20" s="10" t="str">
        <f>IF(AE20&gt;0,AC20&amp;"-"&amp;AE20,AC20)</f>
        <v>MI</v>
      </c>
      <c r="AG20" s="10">
        <v>1256</v>
      </c>
      <c r="AH20" s="10" t="s">
        <v>68</v>
      </c>
      <c r="AI20" s="6">
        <v>1201</v>
      </c>
      <c r="AJ20" s="6">
        <v>1263</v>
      </c>
      <c r="AK20" s="6">
        <v>924</v>
      </c>
      <c r="AL20" s="6">
        <v>0</v>
      </c>
      <c r="AM20" s="6">
        <v>0</v>
      </c>
      <c r="AN20" s="6">
        <v>0</v>
      </c>
      <c r="AO20" s="6">
        <v>924</v>
      </c>
      <c r="AP20" s="6">
        <v>0</v>
      </c>
      <c r="AQ20" s="6">
        <v>0</v>
      </c>
      <c r="AR20" s="6">
        <v>924</v>
      </c>
      <c r="AS20" s="6">
        <v>0</v>
      </c>
      <c r="AT20" s="29" t="str">
        <f>IF(LEN(B20)=0,"",1)</f>
        <v/>
      </c>
      <c r="AU20" t="s">
        <v>60</v>
      </c>
    </row>
    <row r="21" spans="1:47" ht="12.75">
      <c r="A21" s="30" t="str">
        <f>HYPERLINK(IF($AV$1="SCREEN","javascript:DrillDown('../pages/CommonProperty.aspx?1=1&amp;PropertyId="&amp;AG21&amp;"')",""),B21)</f>
        <v/>
      </c>
      <c r="B21" s="20"/>
      <c r="C21" s="21" t="str">
        <f>HYPERLINK(IF($AV$1="SCREEN","javascript:DrillDown('../pages/UnitSwitch.aspx?1=1&amp;UnitId="&amp;V21&amp;"')",""),W21)</f>
        <v xml:space="preserve">02-102  </v>
      </c>
      <c r="D21" s="21" t="str">
        <f>HYPERLINK(IF($AV$1="SCREEN","javascript:DrillDown('../pages/CommonUnitType.aspx?1=1&amp;UnitTypeId="&amp;X21&amp;"')",""),Y21)</f>
        <v xml:space="preserve">at-3-tc </v>
      </c>
      <c r="E21" s="22">
        <v>1201</v>
      </c>
      <c r="F21" s="23">
        <v>3</v>
      </c>
      <c r="G21" s="32" t="str">
        <f>HYPERLINK(IF(OR(TRIM(AA21)="VACANT",$AV$1="EXCEL"),"","javascript:DrillDown('../pages/TenantSwitch.aspx?1=1&amp;TenantId="&amp;Z21&amp;"')"),AA21)</f>
        <v>VACANT</v>
      </c>
      <c r="H21" s="24"/>
      <c r="I21" s="24" t="s">
        <v>70</v>
      </c>
      <c r="J21" s="23" t="str">
        <f>HYPERLINK(IF($AV$1="SCREEN",IF(TRIM(AD21)="1","javascript:DrillDown('../pages/AffCert50059.aspx?1=1&amp;id="&amp;AB21&amp;"')",IF(TRIM(AD21)="2","javascript:DrillDown('../pages/AffCertTaxCredit.aspx?1=1&amp;id="&amp;AB21&amp;"')",IF(TRIM(AD21)="6","javascript:DrillDown('../pages/AffCertHOME.aspx?1=1&amp;id="&amp;AB21&amp;"')",IF(TRIM(AD21)="7","javascript:DrillDown('../pages/AffCertRD.aspx?1=1&amp;id="&amp;AB21&amp;"')",IF(TRIM(AD21)="8","javascript:DrillDown('../pages/AffCertLocalProgram.aspx?1=1&amp;id="&amp;AB21&amp;"')",""))))),""),AF21)</f>
        <v/>
      </c>
      <c r="K21" s="25" t="s">
        <v>70</v>
      </c>
      <c r="L21" s="22">
        <v>1263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107</v>
      </c>
      <c r="S21" s="22">
        <v>0</v>
      </c>
      <c r="T21" s="22">
        <v>0</v>
      </c>
      <c r="U21" s="22">
        <v>0</v>
      </c>
      <c r="V21" s="14">
        <v>51575</v>
      </c>
      <c r="W21" s="8" t="s">
        <v>56</v>
      </c>
      <c r="X21" s="7">
        <v>3531</v>
      </c>
      <c r="Y21" s="8" t="s">
        <v>53</v>
      </c>
      <c r="Z21" s="35"/>
      <c r="AA21" s="35" t="s">
        <v>43</v>
      </c>
      <c r="AB21" s="9"/>
      <c r="AC21" s="10" t="s">
        <v>70</v>
      </c>
      <c r="AD21" s="10"/>
      <c r="AE21" s="10"/>
      <c r="AF21" s="10" t="str">
        <f>IF(AE21&gt;0,AC21&amp;"-"&amp;AE21,AC21)</f>
        <v/>
      </c>
      <c r="AG21" s="10">
        <v>1256</v>
      </c>
      <c r="AH21" s="10" t="s">
        <v>68</v>
      </c>
      <c r="AI21" s="6">
        <v>1201</v>
      </c>
      <c r="AJ21" s="6">
        <v>1263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107</v>
      </c>
      <c r="AQ21" s="6">
        <v>0</v>
      </c>
      <c r="AR21" s="6">
        <v>0</v>
      </c>
      <c r="AS21" s="6">
        <v>0</v>
      </c>
      <c r="AT21" s="29" t="str">
        <f>IF(LEN(B21)=0,"",1)</f>
        <v/>
      </c>
      <c r="AU21" t="s">
        <v>60</v>
      </c>
    </row>
    <row r="22" spans="1:47" ht="12.75">
      <c r="A22" s="30" t="str">
        <f>HYPERLINK(IF($AV$1="SCREEN","javascript:DrillDown('../pages/CommonProperty.aspx?1=1&amp;PropertyId="&amp;AG22&amp;"')",""),B22)</f>
        <v/>
      </c>
      <c r="B22" s="20"/>
      <c r="C22" s="21" t="str">
        <f>HYPERLINK(IF($AV$1="SCREEN","javascript:DrillDown('../pages/UnitSwitch.aspx?1=1&amp;UnitId="&amp;V22&amp;"')",""),W22)</f>
        <v xml:space="preserve">02-103  </v>
      </c>
      <c r="D22" s="21" t="str">
        <f>HYPERLINK(IF($AV$1="SCREEN","javascript:DrillDown('../pages/CommonUnitType.aspx?1=1&amp;UnitTypeId="&amp;X22&amp;"')",""),Y22)</f>
        <v xml:space="preserve">at-2-tc </v>
      </c>
      <c r="E22" s="22">
        <v>1201</v>
      </c>
      <c r="F22" s="23">
        <v>3</v>
      </c>
      <c r="G22" s="32" t="str">
        <f>HYPERLINK(IF(OR(TRIM(AA22)="VACANT",$AV$1="EXCEL"),"","javascript:DrillDown('../pages/TenantSwitch.aspx?1=1&amp;TenantId="&amp;Z22&amp;"')"),AA22)</f>
        <v>Griffin, Aniya</v>
      </c>
      <c r="H22" s="24" t="s">
        <v>71</v>
      </c>
      <c r="I22" s="24" t="s">
        <v>70</v>
      </c>
      <c r="J22" s="23" t="str">
        <f>HYPERLINK(IF($AV$1="SCREEN",IF(TRIM(AD22)="1","javascript:DrillDown('../pages/AffCert50059.aspx?1=1&amp;id="&amp;AB22&amp;"')",IF(TRIM(AD22)="2","javascript:DrillDown('../pages/AffCertTaxCredit.aspx?1=1&amp;id="&amp;AB22&amp;"')",IF(TRIM(AD22)="6","javascript:DrillDown('../pages/AffCertHOME.aspx?1=1&amp;id="&amp;AB22&amp;"')",IF(TRIM(AD22)="7","javascript:DrillDown('../pages/AffCertRD.aspx?1=1&amp;id="&amp;AB22&amp;"')",IF(TRIM(AD22)="8","javascript:DrillDown('../pages/AffCertLocalProgram.aspx?1=1&amp;id="&amp;AB22&amp;"')",""))))),""),AF22)</f>
        <v>MI</v>
      </c>
      <c r="K22" s="25" t="s">
        <v>65</v>
      </c>
      <c r="L22" s="22">
        <v>1101</v>
      </c>
      <c r="M22" s="22">
        <v>927</v>
      </c>
      <c r="N22" s="22">
        <v>0</v>
      </c>
      <c r="O22" s="22">
        <v>0</v>
      </c>
      <c r="P22" s="22">
        <v>0</v>
      </c>
      <c r="Q22" s="22">
        <v>927</v>
      </c>
      <c r="R22" s="22">
        <v>0</v>
      </c>
      <c r="S22" s="22">
        <v>0</v>
      </c>
      <c r="T22" s="22">
        <v>927</v>
      </c>
      <c r="U22" s="22">
        <v>0</v>
      </c>
      <c r="V22" s="14">
        <v>51566</v>
      </c>
      <c r="W22" s="8" t="s">
        <v>73</v>
      </c>
      <c r="X22" s="7">
        <v>3530</v>
      </c>
      <c r="Y22" s="8" t="s">
        <v>63</v>
      </c>
      <c r="Z22" s="35">
        <v>163481</v>
      </c>
      <c r="AA22" s="35" t="s">
        <v>74</v>
      </c>
      <c r="AB22" s="9">
        <v>550312</v>
      </c>
      <c r="AC22" s="10" t="s">
        <v>39</v>
      </c>
      <c r="AD22" s="10">
        <v>2</v>
      </c>
      <c r="AE22" s="10">
        <v>0</v>
      </c>
      <c r="AF22" s="10" t="str">
        <f>IF(AE22&gt;0,AC22&amp;"-"&amp;AE22,AC22)</f>
        <v>MI</v>
      </c>
      <c r="AG22" s="10">
        <v>1256</v>
      </c>
      <c r="AH22" s="10" t="s">
        <v>68</v>
      </c>
      <c r="AI22" s="6">
        <v>1201</v>
      </c>
      <c r="AJ22" s="6">
        <v>1101</v>
      </c>
      <c r="AK22" s="6">
        <v>927</v>
      </c>
      <c r="AL22" s="6">
        <v>0</v>
      </c>
      <c r="AM22" s="6">
        <v>0</v>
      </c>
      <c r="AN22" s="6">
        <v>0</v>
      </c>
      <c r="AO22" s="6">
        <v>927</v>
      </c>
      <c r="AP22" s="6">
        <v>0</v>
      </c>
      <c r="AQ22" s="6">
        <v>0</v>
      </c>
      <c r="AR22" s="6">
        <v>927</v>
      </c>
      <c r="AS22" s="6">
        <v>0</v>
      </c>
      <c r="AT22" s="29" t="str">
        <f>IF(LEN(B22)=0,"",1)</f>
        <v/>
      </c>
      <c r="AU22" t="s">
        <v>60</v>
      </c>
    </row>
    <row r="23" spans="1:47" ht="12.75">
      <c r="A23" s="30" t="str">
        <f>HYPERLINK(IF($AV$1="SCREEN","javascript:DrillDown('../pages/CommonProperty.aspx?1=1&amp;PropertyId="&amp;AG23&amp;"')",""),B23)</f>
        <v/>
      </c>
      <c r="B23" s="20"/>
      <c r="C23" s="21" t="str">
        <f>HYPERLINK(IF($AV$1="SCREEN","javascript:DrillDown('../pages/UnitSwitch.aspx?1=1&amp;UnitId="&amp;V23&amp;"')",""),W23)</f>
        <v xml:space="preserve">02-104  </v>
      </c>
      <c r="D23" s="21" t="str">
        <f>HYPERLINK(IF($AV$1="SCREEN","javascript:DrillDown('../pages/CommonUnitType.aspx?1=1&amp;UnitTypeId="&amp;X23&amp;"')",""),Y23)</f>
        <v xml:space="preserve">at-2-tc </v>
      </c>
      <c r="E23" s="22">
        <v>1201</v>
      </c>
      <c r="F23" s="23">
        <v>3</v>
      </c>
      <c r="G23" s="32" t="str">
        <f>HYPERLINK(IF(OR(TRIM(AA23)="VACANT",$AV$1="EXCEL"),"","javascript:DrillDown('../pages/TenantSwitch.aspx?1=1&amp;TenantId="&amp;Z23&amp;"')"),AA23)</f>
        <v>Garces, Ximoara</v>
      </c>
      <c r="H23" s="24" t="s">
        <v>71</v>
      </c>
      <c r="I23" s="24" t="s">
        <v>70</v>
      </c>
      <c r="J23" s="23" t="str">
        <f>HYPERLINK(IF($AV$1="SCREEN",IF(TRIM(AD23)="1","javascript:DrillDown('../pages/AffCert50059.aspx?1=1&amp;id="&amp;AB23&amp;"')",IF(TRIM(AD23)="2","javascript:DrillDown('../pages/AffCertTaxCredit.aspx?1=1&amp;id="&amp;AB23&amp;"')",IF(TRIM(AD23)="6","javascript:DrillDown('../pages/AffCertHOME.aspx?1=1&amp;id="&amp;AB23&amp;"')",IF(TRIM(AD23)="7","javascript:DrillDown('../pages/AffCertRD.aspx?1=1&amp;id="&amp;AB23&amp;"')",IF(TRIM(AD23)="8","javascript:DrillDown('../pages/AffCertLocalProgram.aspx?1=1&amp;id="&amp;AB23&amp;"')",""))))),""),AF23)</f>
        <v>MI</v>
      </c>
      <c r="K23" s="25" t="s">
        <v>75</v>
      </c>
      <c r="L23" s="22">
        <v>1101</v>
      </c>
      <c r="M23" s="22">
        <v>1012</v>
      </c>
      <c r="N23" s="22">
        <v>0</v>
      </c>
      <c r="O23" s="22">
        <v>0</v>
      </c>
      <c r="P23" s="22">
        <v>0</v>
      </c>
      <c r="Q23" s="22">
        <v>1012</v>
      </c>
      <c r="R23" s="22">
        <v>0</v>
      </c>
      <c r="S23" s="22">
        <v>0</v>
      </c>
      <c r="T23" s="22">
        <v>1012</v>
      </c>
      <c r="U23" s="22">
        <v>0</v>
      </c>
      <c r="V23" s="14">
        <v>51567</v>
      </c>
      <c r="W23" s="8" t="s">
        <v>76</v>
      </c>
      <c r="X23" s="7">
        <v>3530</v>
      </c>
      <c r="Y23" s="8" t="s">
        <v>63</v>
      </c>
      <c r="Z23" s="35">
        <v>163482</v>
      </c>
      <c r="AA23" s="35" t="s">
        <v>77</v>
      </c>
      <c r="AB23" s="9">
        <v>550314</v>
      </c>
      <c r="AC23" s="10" t="s">
        <v>39</v>
      </c>
      <c r="AD23" s="10">
        <v>2</v>
      </c>
      <c r="AE23" s="10">
        <v>0</v>
      </c>
      <c r="AF23" s="10" t="str">
        <f>IF(AE23&gt;0,AC23&amp;"-"&amp;AE23,AC23)</f>
        <v>MI</v>
      </c>
      <c r="AG23" s="10">
        <v>1256</v>
      </c>
      <c r="AH23" s="10" t="s">
        <v>68</v>
      </c>
      <c r="AI23" s="6">
        <v>1201</v>
      </c>
      <c r="AJ23" s="6">
        <v>1101</v>
      </c>
      <c r="AK23" s="6">
        <v>1012</v>
      </c>
      <c r="AL23" s="6">
        <v>0</v>
      </c>
      <c r="AM23" s="6">
        <v>0</v>
      </c>
      <c r="AN23" s="6">
        <v>0</v>
      </c>
      <c r="AO23" s="6">
        <v>1012</v>
      </c>
      <c r="AP23" s="6">
        <v>0</v>
      </c>
      <c r="AQ23" s="6">
        <v>0</v>
      </c>
      <c r="AR23" s="6">
        <v>1012</v>
      </c>
      <c r="AS23" s="6">
        <v>0</v>
      </c>
      <c r="AT23" s="29" t="str">
        <f>IF(LEN(B23)=0,"",1)</f>
        <v/>
      </c>
      <c r="AU23" t="s">
        <v>60</v>
      </c>
    </row>
    <row r="24" spans="1:47" ht="12.75">
      <c r="A24" s="30" t="str">
        <f>HYPERLINK(IF($AV$1="SCREEN","javascript:DrillDown('../pages/CommonProperty.aspx?1=1&amp;PropertyId="&amp;AG24&amp;"')",""),B24)</f>
        <v/>
      </c>
      <c r="B24" s="20"/>
      <c r="C24" s="21" t="str">
        <f>HYPERLINK(IF($AV$1="SCREEN","javascript:DrillDown('../pages/UnitSwitch.aspx?1=1&amp;UnitId="&amp;V24&amp;"')",""),W24)</f>
        <v xml:space="preserve">02-105  </v>
      </c>
      <c r="D24" s="21" t="str">
        <f>HYPERLINK(IF($AV$1="SCREEN","javascript:DrillDown('../pages/CommonUnitType.aspx?1=1&amp;UnitTypeId="&amp;X24&amp;"')",""),Y24)</f>
        <v xml:space="preserve">at-2-tc </v>
      </c>
      <c r="E24" s="22">
        <v>1003</v>
      </c>
      <c r="F24" s="23">
        <v>2</v>
      </c>
      <c r="G24" s="32" t="str">
        <f>HYPERLINK(IF(OR(TRIM(AA24)="VACANT",$AV$1="EXCEL"),"","javascript:DrillDown('../pages/TenantSwitch.aspx?1=1&amp;TenantId="&amp;Z24&amp;"')"),AA24)</f>
        <v>Upchurch, Steffond</v>
      </c>
      <c r="H24" s="24" t="s">
        <v>71</v>
      </c>
      <c r="I24" s="24" t="s">
        <v>70</v>
      </c>
      <c r="J24" s="23" t="str">
        <f>HYPERLINK(IF($AV$1="SCREEN",IF(TRIM(AD24)="1","javascript:DrillDown('../pages/AffCert50059.aspx?1=1&amp;id="&amp;AB24&amp;"')",IF(TRIM(AD24)="2","javascript:DrillDown('../pages/AffCertTaxCredit.aspx?1=1&amp;id="&amp;AB24&amp;"')",IF(TRIM(AD24)="6","javascript:DrillDown('../pages/AffCertHOME.aspx?1=1&amp;id="&amp;AB24&amp;"')",IF(TRIM(AD24)="7","javascript:DrillDown('../pages/AffCertRD.aspx?1=1&amp;id="&amp;AB24&amp;"')",IF(TRIM(AD24)="8","javascript:DrillDown('../pages/AffCertLocalProgram.aspx?1=1&amp;id="&amp;AB24&amp;"')",""))))),""),AF24)</f>
        <v>MI</v>
      </c>
      <c r="K24" s="25" t="s">
        <v>78</v>
      </c>
      <c r="L24" s="22">
        <v>1101</v>
      </c>
      <c r="M24" s="22">
        <v>847</v>
      </c>
      <c r="N24" s="22">
        <v>0</v>
      </c>
      <c r="O24" s="22">
        <v>0</v>
      </c>
      <c r="P24" s="22">
        <v>0</v>
      </c>
      <c r="Q24" s="22">
        <v>847</v>
      </c>
      <c r="R24" s="22">
        <v>0</v>
      </c>
      <c r="S24" s="22">
        <v>0</v>
      </c>
      <c r="T24" s="22">
        <v>847</v>
      </c>
      <c r="U24" s="22">
        <v>0</v>
      </c>
      <c r="V24" s="14">
        <v>51568</v>
      </c>
      <c r="W24" s="8" t="s">
        <v>79</v>
      </c>
      <c r="X24" s="7">
        <v>3530</v>
      </c>
      <c r="Y24" s="8" t="s">
        <v>63</v>
      </c>
      <c r="Z24" s="35">
        <v>163483</v>
      </c>
      <c r="AA24" s="35" t="s">
        <v>80</v>
      </c>
      <c r="AB24" s="9">
        <v>550317</v>
      </c>
      <c r="AC24" s="10" t="s">
        <v>39</v>
      </c>
      <c r="AD24" s="10">
        <v>2</v>
      </c>
      <c r="AE24" s="10">
        <v>0</v>
      </c>
      <c r="AF24" s="10" t="str">
        <f>IF(AE24&gt;0,AC24&amp;"-"&amp;AE24,AC24)</f>
        <v>MI</v>
      </c>
      <c r="AG24" s="10">
        <v>1256</v>
      </c>
      <c r="AH24" s="10" t="s">
        <v>68</v>
      </c>
      <c r="AI24" s="6">
        <v>1003</v>
      </c>
      <c r="AJ24" s="6">
        <v>1101</v>
      </c>
      <c r="AK24" s="6">
        <v>847</v>
      </c>
      <c r="AL24" s="6">
        <v>0</v>
      </c>
      <c r="AM24" s="6">
        <v>0</v>
      </c>
      <c r="AN24" s="6">
        <v>0</v>
      </c>
      <c r="AO24" s="6">
        <v>847</v>
      </c>
      <c r="AP24" s="6">
        <v>0</v>
      </c>
      <c r="AQ24" s="6">
        <v>0</v>
      </c>
      <c r="AR24" s="6">
        <v>847</v>
      </c>
      <c r="AS24" s="6">
        <v>0</v>
      </c>
      <c r="AT24" s="29" t="str">
        <f>IF(LEN(B24)=0,"",1)</f>
        <v/>
      </c>
      <c r="AU24" t="s">
        <v>60</v>
      </c>
    </row>
    <row r="25" spans="1:47" ht="12.75">
      <c r="A25" s="30" t="str">
        <f>HYPERLINK(IF($AV$1="SCREEN","javascript:DrillDown('../pages/CommonProperty.aspx?1=1&amp;PropertyId="&amp;AG25&amp;"')",""),B25)</f>
        <v/>
      </c>
      <c r="B25" s="20"/>
      <c r="C25" s="21" t="str">
        <f>HYPERLINK(IF($AV$1="SCREEN","javascript:DrillDown('../pages/UnitSwitch.aspx?1=1&amp;UnitId="&amp;V25&amp;"')",""),W25)</f>
        <v xml:space="preserve">02-106  </v>
      </c>
      <c r="D25" s="21" t="str">
        <f>HYPERLINK(IF($AV$1="SCREEN","javascript:DrillDown('../pages/CommonUnitType.aspx?1=1&amp;UnitTypeId="&amp;X25&amp;"')",""),Y25)</f>
        <v xml:space="preserve">at-2-tc </v>
      </c>
      <c r="E25" s="22">
        <v>1003</v>
      </c>
      <c r="F25" s="23">
        <v>2</v>
      </c>
      <c r="G25" s="32" t="str">
        <f>HYPERLINK(IF(OR(TRIM(AA25)="VACANT",$AV$1="EXCEL"),"","javascript:DrillDown('../pages/TenantSwitch.aspx?1=1&amp;TenantId="&amp;Z25&amp;"')"),AA25)</f>
        <v>Harrison, Othree</v>
      </c>
      <c r="H25" s="24" t="s">
        <v>71</v>
      </c>
      <c r="I25" s="24" t="s">
        <v>70</v>
      </c>
      <c r="J25" s="23" t="str">
        <f>HYPERLINK(IF($AV$1="SCREEN",IF(TRIM(AD25)="1","javascript:DrillDown('../pages/AffCert50059.aspx?1=1&amp;id="&amp;AB25&amp;"')",IF(TRIM(AD25)="2","javascript:DrillDown('../pages/AffCertTaxCredit.aspx?1=1&amp;id="&amp;AB25&amp;"')",IF(TRIM(AD25)="6","javascript:DrillDown('../pages/AffCertHOME.aspx?1=1&amp;id="&amp;AB25&amp;"')",IF(TRIM(AD25)="7","javascript:DrillDown('../pages/AffCertRD.aspx?1=1&amp;id="&amp;AB25&amp;"')",IF(TRIM(AD25)="8","javascript:DrillDown('../pages/AffCertLocalProgram.aspx?1=1&amp;id="&amp;AB25&amp;"')",""))))),""),AF25)</f>
        <v>MI</v>
      </c>
      <c r="K25" s="25" t="s">
        <v>81</v>
      </c>
      <c r="L25" s="22">
        <v>1101</v>
      </c>
      <c r="M25" s="22">
        <v>912</v>
      </c>
      <c r="N25" s="22">
        <v>0</v>
      </c>
      <c r="O25" s="22">
        <v>0</v>
      </c>
      <c r="P25" s="22">
        <v>0</v>
      </c>
      <c r="Q25" s="22">
        <v>912</v>
      </c>
      <c r="R25" s="22">
        <v>0</v>
      </c>
      <c r="S25" s="22">
        <v>0</v>
      </c>
      <c r="T25" s="22">
        <v>912</v>
      </c>
      <c r="U25" s="22">
        <v>0</v>
      </c>
      <c r="V25" s="14">
        <v>51569</v>
      </c>
      <c r="W25" s="8" t="s">
        <v>82</v>
      </c>
      <c r="X25" s="7">
        <v>3530</v>
      </c>
      <c r="Y25" s="8" t="s">
        <v>63</v>
      </c>
      <c r="Z25" s="35">
        <v>163484</v>
      </c>
      <c r="AA25" s="35" t="s">
        <v>83</v>
      </c>
      <c r="AB25" s="9">
        <v>550329</v>
      </c>
      <c r="AC25" s="10" t="s">
        <v>39</v>
      </c>
      <c r="AD25" s="10">
        <v>2</v>
      </c>
      <c r="AE25" s="10">
        <v>0</v>
      </c>
      <c r="AF25" s="10" t="str">
        <f>IF(AE25&gt;0,AC25&amp;"-"&amp;AE25,AC25)</f>
        <v>MI</v>
      </c>
      <c r="AG25" s="10">
        <v>1256</v>
      </c>
      <c r="AH25" s="10" t="s">
        <v>68</v>
      </c>
      <c r="AI25" s="6">
        <v>1003</v>
      </c>
      <c r="AJ25" s="6">
        <v>1101</v>
      </c>
      <c r="AK25" s="6">
        <v>912</v>
      </c>
      <c r="AL25" s="6">
        <v>0</v>
      </c>
      <c r="AM25" s="6">
        <v>0</v>
      </c>
      <c r="AN25" s="6">
        <v>0</v>
      </c>
      <c r="AO25" s="6">
        <v>912</v>
      </c>
      <c r="AP25" s="6">
        <v>0</v>
      </c>
      <c r="AQ25" s="6">
        <v>0</v>
      </c>
      <c r="AR25" s="6">
        <v>912</v>
      </c>
      <c r="AS25" s="6">
        <v>0</v>
      </c>
      <c r="AT25" s="29" t="str">
        <f>IF(LEN(B25)=0,"",1)</f>
        <v/>
      </c>
      <c r="AU25" t="s">
        <v>60</v>
      </c>
    </row>
    <row r="26" spans="1:47" ht="12.75">
      <c r="A26" s="30" t="str">
        <f>HYPERLINK(IF($AV$1="SCREEN","javascript:DrillDown('../pages/CommonProperty.aspx?1=1&amp;PropertyId="&amp;AG26&amp;"')",""),B26)</f>
        <v/>
      </c>
      <c r="B26" s="20"/>
      <c r="C26" s="21" t="str">
        <f>HYPERLINK(IF($AV$1="SCREEN","javascript:DrillDown('../pages/UnitSwitch.aspx?1=1&amp;UnitId="&amp;V26&amp;"')",""),W26)</f>
        <v xml:space="preserve">02-107  </v>
      </c>
      <c r="D26" s="21" t="str">
        <f>HYPERLINK(IF($AV$1="SCREEN","javascript:DrillDown('../pages/CommonUnitType.aspx?1=1&amp;UnitTypeId="&amp;X26&amp;"')",""),Y26)</f>
        <v xml:space="preserve">at-3-tc </v>
      </c>
      <c r="E26" s="22">
        <v>1003</v>
      </c>
      <c r="F26" s="23">
        <v>2</v>
      </c>
      <c r="G26" s="32" t="str">
        <f>HYPERLINK(IF(OR(TRIM(AA26)="VACANT",$AV$1="EXCEL"),"","javascript:DrillDown('../pages/TenantSwitch.aspx?1=1&amp;TenantId="&amp;Z26&amp;"')"),AA26)</f>
        <v>Martinez, Gilberto</v>
      </c>
      <c r="H26" s="24" t="s">
        <v>71</v>
      </c>
      <c r="I26" s="24" t="s">
        <v>70</v>
      </c>
      <c r="J26" s="23" t="str">
        <f>HYPERLINK(IF($AV$1="SCREEN",IF(TRIM(AD26)="1","javascript:DrillDown('../pages/AffCert50059.aspx?1=1&amp;id="&amp;AB26&amp;"')",IF(TRIM(AD26)="2","javascript:DrillDown('../pages/AffCertTaxCredit.aspx?1=1&amp;id="&amp;AB26&amp;"')",IF(TRIM(AD26)="6","javascript:DrillDown('../pages/AffCertHOME.aspx?1=1&amp;id="&amp;AB26&amp;"')",IF(TRIM(AD26)="7","javascript:DrillDown('../pages/AffCertRD.aspx?1=1&amp;id="&amp;AB26&amp;"')",IF(TRIM(AD26)="8","javascript:DrillDown('../pages/AffCertLocalProgram.aspx?1=1&amp;id="&amp;AB26&amp;"')",""))))),""),AF26)</f>
        <v>MI</v>
      </c>
      <c r="K26" s="25" t="s">
        <v>84</v>
      </c>
      <c r="L26" s="22">
        <v>1263</v>
      </c>
      <c r="M26" s="22">
        <v>1084</v>
      </c>
      <c r="N26" s="22">
        <v>0</v>
      </c>
      <c r="O26" s="22">
        <v>0</v>
      </c>
      <c r="P26" s="22">
        <v>0</v>
      </c>
      <c r="Q26" s="22">
        <v>1084</v>
      </c>
      <c r="R26" s="22">
        <v>0</v>
      </c>
      <c r="S26" s="22">
        <v>0</v>
      </c>
      <c r="T26" s="22">
        <v>1084</v>
      </c>
      <c r="U26" s="22">
        <v>0</v>
      </c>
      <c r="V26" s="14">
        <v>51576</v>
      </c>
      <c r="W26" s="8" t="s">
        <v>85</v>
      </c>
      <c r="X26" s="7">
        <v>3531</v>
      </c>
      <c r="Y26" s="8" t="s">
        <v>53</v>
      </c>
      <c r="Z26" s="35">
        <v>163490</v>
      </c>
      <c r="AA26" s="35" t="s">
        <v>86</v>
      </c>
      <c r="AB26" s="9">
        <v>550331</v>
      </c>
      <c r="AC26" s="10" t="s">
        <v>39</v>
      </c>
      <c r="AD26" s="10">
        <v>2</v>
      </c>
      <c r="AE26" s="10">
        <v>0</v>
      </c>
      <c r="AF26" s="10" t="str">
        <f>IF(AE26&gt;0,AC26&amp;"-"&amp;AE26,AC26)</f>
        <v>MI</v>
      </c>
      <c r="AG26" s="10">
        <v>1256</v>
      </c>
      <c r="AH26" s="10" t="s">
        <v>68</v>
      </c>
      <c r="AI26" s="6">
        <v>1003</v>
      </c>
      <c r="AJ26" s="6">
        <v>1263</v>
      </c>
      <c r="AK26" s="6">
        <v>1084</v>
      </c>
      <c r="AL26" s="6">
        <v>0</v>
      </c>
      <c r="AM26" s="6">
        <v>0</v>
      </c>
      <c r="AN26" s="6">
        <v>0</v>
      </c>
      <c r="AO26" s="6">
        <v>1084</v>
      </c>
      <c r="AP26" s="6">
        <v>0</v>
      </c>
      <c r="AQ26" s="6">
        <v>0</v>
      </c>
      <c r="AR26" s="6">
        <v>1084</v>
      </c>
      <c r="AS26" s="6">
        <v>0</v>
      </c>
      <c r="AT26" s="29" t="str">
        <f>IF(LEN(B26)=0,"",1)</f>
        <v/>
      </c>
      <c r="AU26" t="s">
        <v>60</v>
      </c>
    </row>
    <row r="27" spans="1:47" ht="12.75">
      <c r="A27" s="30" t="str">
        <f>HYPERLINK(IF($AV$1="SCREEN","javascript:DrillDown('../pages/CommonProperty.aspx?1=1&amp;PropertyId="&amp;AG27&amp;"')",""),B27)</f>
        <v/>
      </c>
      <c r="B27" s="20"/>
      <c r="C27" s="21" t="str">
        <f>HYPERLINK(IF($AV$1="SCREEN","javascript:DrillDown('../pages/UnitSwitch.aspx?1=1&amp;UnitId="&amp;V27&amp;"')",""),W27)</f>
        <v xml:space="preserve">02-108  </v>
      </c>
      <c r="D27" s="21" t="str">
        <f>HYPERLINK(IF($AV$1="SCREEN","javascript:DrillDown('../pages/CommonUnitType.aspx?1=1&amp;UnitTypeId="&amp;X27&amp;"')",""),Y27)</f>
        <v xml:space="preserve">at-3-tc </v>
      </c>
      <c r="E27" s="22">
        <v>1003</v>
      </c>
      <c r="F27" s="23">
        <v>2</v>
      </c>
      <c r="G27" s="32" t="str">
        <f>HYPERLINK(IF(OR(TRIM(AA27)="VACANT",$AV$1="EXCEL"),"","javascript:DrillDown('../pages/TenantSwitch.aspx?1=1&amp;TenantId="&amp;Z27&amp;"')"),AA27)</f>
        <v>Stewart, Stacey</v>
      </c>
      <c r="H27" s="24" t="s">
        <v>71</v>
      </c>
      <c r="I27" s="24" t="s">
        <v>70</v>
      </c>
      <c r="J27" s="23" t="str">
        <f>HYPERLINK(IF($AV$1="SCREEN",IF(TRIM(AD27)="1","javascript:DrillDown('../pages/AffCert50059.aspx?1=1&amp;id="&amp;AB27&amp;"')",IF(TRIM(AD27)="2","javascript:DrillDown('../pages/AffCertTaxCredit.aspx?1=1&amp;id="&amp;AB27&amp;"')",IF(TRIM(AD27)="6","javascript:DrillDown('../pages/AffCertHOME.aspx?1=1&amp;id="&amp;AB27&amp;"')",IF(TRIM(AD27)="7","javascript:DrillDown('../pages/AffCertRD.aspx?1=1&amp;id="&amp;AB27&amp;"')",IF(TRIM(AD27)="8","javascript:DrillDown('../pages/AffCertLocalProgram.aspx?1=1&amp;id="&amp;AB27&amp;"')",""))))),""),AF27)</f>
        <v>AR</v>
      </c>
      <c r="K27" s="25" t="s">
        <v>87</v>
      </c>
      <c r="L27" s="22">
        <v>1263</v>
      </c>
      <c r="M27" s="22">
        <v>1477</v>
      </c>
      <c r="N27" s="22">
        <v>0</v>
      </c>
      <c r="O27" s="22">
        <v>0</v>
      </c>
      <c r="P27" s="22">
        <v>1199</v>
      </c>
      <c r="Q27" s="22">
        <v>171</v>
      </c>
      <c r="R27" s="22">
        <v>107</v>
      </c>
      <c r="S27" s="22">
        <v>0</v>
      </c>
      <c r="T27" s="22">
        <v>278</v>
      </c>
      <c r="U27" s="22">
        <v>0</v>
      </c>
      <c r="V27" s="14">
        <v>51577</v>
      </c>
      <c r="W27" s="8" t="s">
        <v>88</v>
      </c>
      <c r="X27" s="7">
        <v>3531</v>
      </c>
      <c r="Y27" s="8" t="s">
        <v>53</v>
      </c>
      <c r="Z27" s="35">
        <v>163491</v>
      </c>
      <c r="AA27" s="35" t="s">
        <v>89</v>
      </c>
      <c r="AB27" s="9">
        <v>559011</v>
      </c>
      <c r="AC27" s="10" t="s">
        <v>67</v>
      </c>
      <c r="AD27" s="10">
        <v>2</v>
      </c>
      <c r="AE27" s="10">
        <v>0</v>
      </c>
      <c r="AF27" s="10" t="str">
        <f>IF(AE27&gt;0,AC27&amp;"-"&amp;AE27,AC27)</f>
        <v>AR</v>
      </c>
      <c r="AG27" s="10">
        <v>1256</v>
      </c>
      <c r="AH27" s="10" t="s">
        <v>68</v>
      </c>
      <c r="AI27" s="6">
        <v>1003</v>
      </c>
      <c r="AJ27" s="6">
        <v>1263</v>
      </c>
      <c r="AK27" s="6">
        <v>1477</v>
      </c>
      <c r="AL27" s="6">
        <v>0</v>
      </c>
      <c r="AM27" s="6">
        <v>0</v>
      </c>
      <c r="AN27" s="6">
        <v>1199</v>
      </c>
      <c r="AO27" s="6">
        <v>171</v>
      </c>
      <c r="AP27" s="6">
        <v>107</v>
      </c>
      <c r="AQ27" s="6">
        <v>0</v>
      </c>
      <c r="AR27" s="6">
        <v>278</v>
      </c>
      <c r="AS27" s="6">
        <v>0</v>
      </c>
      <c r="AT27" s="29" t="str">
        <f>IF(LEN(B27)=0,"",1)</f>
        <v/>
      </c>
      <c r="AU27" t="s">
        <v>60</v>
      </c>
    </row>
    <row r="28" spans="1:47" ht="12.75">
      <c r="A28" s="30" t="str">
        <f>HYPERLINK(IF($AV$1="SCREEN","javascript:DrillDown('../pages/CommonProperty.aspx?1=1&amp;PropertyId="&amp;AG28&amp;"')",""),B28)</f>
        <v/>
      </c>
      <c r="B28" s="20"/>
      <c r="C28" s="21" t="str">
        <f>HYPERLINK(IF($AV$1="SCREEN","javascript:DrillDown('../pages/UnitSwitch.aspx?1=1&amp;UnitId="&amp;V28&amp;"')",""),W28)</f>
        <v xml:space="preserve">02-201  </v>
      </c>
      <c r="D28" s="21" t="str">
        <f>HYPERLINK(IF($AV$1="SCREEN","javascript:DrillDown('../pages/CommonUnitType.aspx?1=1&amp;UnitTypeId="&amp;X28&amp;"')",""),Y28)</f>
        <v xml:space="preserve">at-3-tc </v>
      </c>
      <c r="E28" s="22">
        <v>1003</v>
      </c>
      <c r="F28" s="23">
        <v>2</v>
      </c>
      <c r="G28" s="32" t="str">
        <f>HYPERLINK(IF(OR(TRIM(AA28)="VACANT",$AV$1="EXCEL"),"","javascript:DrillDown('../pages/TenantSwitch.aspx?1=1&amp;TenantId="&amp;Z28&amp;"')"),AA28)</f>
        <v>VACANT</v>
      </c>
      <c r="H28" s="24"/>
      <c r="I28" s="24" t="s">
        <v>70</v>
      </c>
      <c r="J28" s="23" t="str">
        <f>HYPERLINK(IF($AV$1="SCREEN",IF(TRIM(AD28)="1","javascript:DrillDown('../pages/AffCert50059.aspx?1=1&amp;id="&amp;AB28&amp;"')",IF(TRIM(AD28)="2","javascript:DrillDown('../pages/AffCertTaxCredit.aspx?1=1&amp;id="&amp;AB28&amp;"')",IF(TRIM(AD28)="6","javascript:DrillDown('../pages/AffCertHOME.aspx?1=1&amp;id="&amp;AB28&amp;"')",IF(TRIM(AD28)="7","javascript:DrillDown('../pages/AffCertRD.aspx?1=1&amp;id="&amp;AB28&amp;"')",IF(TRIM(AD28)="8","javascript:DrillDown('../pages/AffCertLocalProgram.aspx?1=1&amp;id="&amp;AB28&amp;"')",""))))),""),AF28)</f>
        <v/>
      </c>
      <c r="K28" s="25" t="s">
        <v>70</v>
      </c>
      <c r="L28" s="22">
        <v>1263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107</v>
      </c>
      <c r="S28" s="22">
        <v>0</v>
      </c>
      <c r="T28" s="22">
        <v>0</v>
      </c>
      <c r="U28" s="22">
        <v>0</v>
      </c>
      <c r="V28" s="14">
        <v>51578</v>
      </c>
      <c r="W28" s="8" t="s">
        <v>90</v>
      </c>
      <c r="X28" s="7">
        <v>3531</v>
      </c>
      <c r="Y28" s="8" t="s">
        <v>53</v>
      </c>
      <c r="Z28" s="35"/>
      <c r="AA28" s="35" t="s">
        <v>43</v>
      </c>
      <c r="AB28" s="9"/>
      <c r="AC28" s="10" t="s">
        <v>70</v>
      </c>
      <c r="AD28" s="10"/>
      <c r="AE28" s="10"/>
      <c r="AF28" s="10" t="str">
        <f>IF(AE28&gt;0,AC28&amp;"-"&amp;AE28,AC28)</f>
        <v/>
      </c>
      <c r="AG28" s="10">
        <v>1256</v>
      </c>
      <c r="AH28" s="10" t="s">
        <v>68</v>
      </c>
      <c r="AI28" s="6">
        <v>1003</v>
      </c>
      <c r="AJ28" s="6">
        <v>1263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107</v>
      </c>
      <c r="AQ28" s="6">
        <v>0</v>
      </c>
      <c r="AR28" s="6">
        <v>0</v>
      </c>
      <c r="AS28" s="6">
        <v>0</v>
      </c>
      <c r="AT28" s="29" t="str">
        <f>IF(LEN(B28)=0,"",1)</f>
        <v/>
      </c>
      <c r="AU28" t="s">
        <v>60</v>
      </c>
    </row>
    <row r="29" spans="1:47" ht="12.75">
      <c r="A29" s="30" t="str">
        <f>HYPERLINK(IF($AV$1="SCREEN","javascript:DrillDown('../pages/CommonProperty.aspx?1=1&amp;PropertyId="&amp;AG29&amp;"')",""),B29)</f>
        <v/>
      </c>
      <c r="B29" s="20"/>
      <c r="C29" s="21" t="str">
        <f>HYPERLINK(IF($AV$1="SCREEN","javascript:DrillDown('../pages/UnitSwitch.aspx?1=1&amp;UnitId="&amp;V29&amp;"')",""),W29)</f>
        <v xml:space="preserve">02-202  </v>
      </c>
      <c r="D29" s="21" t="str">
        <f>HYPERLINK(IF($AV$1="SCREEN","javascript:DrillDown('../pages/CommonUnitType.aspx?1=1&amp;UnitTypeId="&amp;X29&amp;"')",""),Y29)</f>
        <v xml:space="preserve">at-3-tc </v>
      </c>
      <c r="E29" s="22">
        <v>1003</v>
      </c>
      <c r="F29" s="23">
        <v>2</v>
      </c>
      <c r="G29" s="32" t="str">
        <f>HYPERLINK(IF(OR(TRIM(AA29)="VACANT",$AV$1="EXCEL"),"","javascript:DrillDown('../pages/TenantSwitch.aspx?1=1&amp;TenantId="&amp;Z29&amp;"')"),AA29)</f>
        <v>Knighton, Jada</v>
      </c>
      <c r="H29" s="24" t="s">
        <v>71</v>
      </c>
      <c r="I29" s="24" t="s">
        <v>70</v>
      </c>
      <c r="J29" s="23" t="str">
        <f>HYPERLINK(IF($AV$1="SCREEN",IF(TRIM(AD29)="1","javascript:DrillDown('../pages/AffCert50059.aspx?1=1&amp;id="&amp;AB29&amp;"')",IF(TRIM(AD29)="2","javascript:DrillDown('../pages/AffCertTaxCredit.aspx?1=1&amp;id="&amp;AB29&amp;"')",IF(TRIM(AD29)="6","javascript:DrillDown('../pages/AffCertHOME.aspx?1=1&amp;id="&amp;AB29&amp;"')",IF(TRIM(AD29)="7","javascript:DrillDown('../pages/AffCertRD.aspx?1=1&amp;id="&amp;AB29&amp;"')",IF(TRIM(AD29)="8","javascript:DrillDown('../pages/AffCertLocalProgram.aspx?1=1&amp;id="&amp;AB29&amp;"')",""))))),""),AF29)</f>
        <v>MI</v>
      </c>
      <c r="K29" s="25" t="s">
        <v>91</v>
      </c>
      <c r="L29" s="22">
        <v>1263</v>
      </c>
      <c r="M29" s="22">
        <v>1186</v>
      </c>
      <c r="N29" s="22">
        <v>0</v>
      </c>
      <c r="O29" s="22">
        <v>0</v>
      </c>
      <c r="P29" s="22">
        <v>0</v>
      </c>
      <c r="Q29" s="22">
        <v>1186</v>
      </c>
      <c r="R29" s="22">
        <v>0</v>
      </c>
      <c r="S29" s="22">
        <v>0</v>
      </c>
      <c r="T29" s="22">
        <v>1186</v>
      </c>
      <c r="U29" s="22">
        <v>0</v>
      </c>
      <c r="V29" s="14">
        <v>51579</v>
      </c>
      <c r="W29" s="8" t="s">
        <v>92</v>
      </c>
      <c r="X29" s="7">
        <v>3531</v>
      </c>
      <c r="Y29" s="8" t="s">
        <v>53</v>
      </c>
      <c r="Z29" s="35">
        <v>163492</v>
      </c>
      <c r="AA29" s="35" t="s">
        <v>93</v>
      </c>
      <c r="AB29" s="9">
        <v>555061</v>
      </c>
      <c r="AC29" s="10" t="s">
        <v>39</v>
      </c>
      <c r="AD29" s="10">
        <v>2</v>
      </c>
      <c r="AE29" s="10">
        <v>0</v>
      </c>
      <c r="AF29" s="10" t="str">
        <f>IF(AE29&gt;0,AC29&amp;"-"&amp;AE29,AC29)</f>
        <v>MI</v>
      </c>
      <c r="AG29" s="10">
        <v>1256</v>
      </c>
      <c r="AH29" s="10" t="s">
        <v>68</v>
      </c>
      <c r="AI29" s="6">
        <v>1003</v>
      </c>
      <c r="AJ29" s="6">
        <v>1263</v>
      </c>
      <c r="AK29" s="6">
        <v>1186</v>
      </c>
      <c r="AL29" s="6">
        <v>0</v>
      </c>
      <c r="AM29" s="6">
        <v>0</v>
      </c>
      <c r="AN29" s="6">
        <v>0</v>
      </c>
      <c r="AO29" s="6">
        <v>1186</v>
      </c>
      <c r="AP29" s="6">
        <v>0</v>
      </c>
      <c r="AQ29" s="6">
        <v>0</v>
      </c>
      <c r="AR29" s="6">
        <v>1186</v>
      </c>
      <c r="AS29" s="6">
        <v>0</v>
      </c>
      <c r="AT29" s="29" t="str">
        <f>IF(LEN(B29)=0,"",1)</f>
        <v/>
      </c>
      <c r="AU29" t="s">
        <v>60</v>
      </c>
    </row>
    <row r="30" spans="1:47" ht="12.75">
      <c r="A30" s="30" t="str">
        <f>HYPERLINK(IF($AV$1="SCREEN","javascript:DrillDown('../pages/CommonProperty.aspx?1=1&amp;PropertyId="&amp;AG30&amp;"')",""),B30)</f>
        <v/>
      </c>
      <c r="B30" s="20"/>
      <c r="C30" s="21" t="str">
        <f>HYPERLINK(IF($AV$1="SCREEN","javascript:DrillDown('../pages/UnitSwitch.aspx?1=1&amp;UnitId="&amp;V30&amp;"')",""),W30)</f>
        <v xml:space="preserve">02-203  </v>
      </c>
      <c r="D30" s="21" t="str">
        <f>HYPERLINK(IF($AV$1="SCREEN","javascript:DrillDown('../pages/CommonUnitType.aspx?1=1&amp;UnitTypeId="&amp;X30&amp;"')",""),Y30)</f>
        <v xml:space="preserve">at-2-tc </v>
      </c>
      <c r="E30" s="22">
        <v>1003</v>
      </c>
      <c r="F30" s="23">
        <v>2</v>
      </c>
      <c r="G30" s="32" t="str">
        <f>HYPERLINK(IF(OR(TRIM(AA30)="VACANT",$AV$1="EXCEL"),"","javascript:DrillDown('../pages/TenantSwitch.aspx?1=1&amp;TenantId="&amp;Z30&amp;"')"),AA30)</f>
        <v>Tillman, Thomanisha</v>
      </c>
      <c r="H30" s="24" t="s">
        <v>71</v>
      </c>
      <c r="I30" s="24" t="s">
        <v>70</v>
      </c>
      <c r="J30" s="23" t="str">
        <f>HYPERLINK(IF($AV$1="SCREEN",IF(TRIM(AD30)="1","javascript:DrillDown('../pages/AffCert50059.aspx?1=1&amp;id="&amp;AB30&amp;"')",IF(TRIM(AD30)="2","javascript:DrillDown('../pages/AffCertTaxCredit.aspx?1=1&amp;id="&amp;AB30&amp;"')",IF(TRIM(AD30)="6","javascript:DrillDown('../pages/AffCertHOME.aspx?1=1&amp;id="&amp;AB30&amp;"')",IF(TRIM(AD30)="7","javascript:DrillDown('../pages/AffCertRD.aspx?1=1&amp;id="&amp;AB30&amp;"')",IF(TRIM(AD30)="8","javascript:DrillDown('../pages/AffCertLocalProgram.aspx?1=1&amp;id="&amp;AB30&amp;"')",""))))),""),AF30)</f>
        <v>AR</v>
      </c>
      <c r="K30" s="25" t="s">
        <v>94</v>
      </c>
      <c r="L30" s="22">
        <v>1101</v>
      </c>
      <c r="M30" s="22">
        <v>1012</v>
      </c>
      <c r="N30" s="22">
        <v>0</v>
      </c>
      <c r="O30" s="22">
        <v>0</v>
      </c>
      <c r="P30" s="22">
        <v>975</v>
      </c>
      <c r="Q30" s="22">
        <v>37</v>
      </c>
      <c r="R30" s="22">
        <v>0</v>
      </c>
      <c r="S30" s="22">
        <v>0</v>
      </c>
      <c r="T30" s="22">
        <v>37</v>
      </c>
      <c r="U30" s="22">
        <v>0</v>
      </c>
      <c r="V30" s="14">
        <v>51570</v>
      </c>
      <c r="W30" s="8" t="s">
        <v>95</v>
      </c>
      <c r="X30" s="7">
        <v>3530</v>
      </c>
      <c r="Y30" s="8" t="s">
        <v>63</v>
      </c>
      <c r="Z30" s="35">
        <v>163485</v>
      </c>
      <c r="AA30" s="35" t="s">
        <v>96</v>
      </c>
      <c r="AB30" s="9">
        <v>567910</v>
      </c>
      <c r="AC30" s="10" t="s">
        <v>67</v>
      </c>
      <c r="AD30" s="10">
        <v>2</v>
      </c>
      <c r="AE30" s="10">
        <v>0</v>
      </c>
      <c r="AF30" s="10" t="str">
        <f>IF(AE30&gt;0,AC30&amp;"-"&amp;AE30,AC30)</f>
        <v>AR</v>
      </c>
      <c r="AG30" s="10">
        <v>1256</v>
      </c>
      <c r="AH30" s="10" t="s">
        <v>68</v>
      </c>
      <c r="AI30" s="6">
        <v>1003</v>
      </c>
      <c r="AJ30" s="6">
        <v>1101</v>
      </c>
      <c r="AK30" s="6">
        <v>1012</v>
      </c>
      <c r="AL30" s="6">
        <v>0</v>
      </c>
      <c r="AM30" s="6">
        <v>0</v>
      </c>
      <c r="AN30" s="6">
        <v>975</v>
      </c>
      <c r="AO30" s="6">
        <v>37</v>
      </c>
      <c r="AP30" s="6">
        <v>0</v>
      </c>
      <c r="AQ30" s="6">
        <v>0</v>
      </c>
      <c r="AR30" s="6">
        <v>37</v>
      </c>
      <c r="AS30" s="6">
        <v>0</v>
      </c>
      <c r="AT30" s="29" t="str">
        <f>IF(LEN(B30)=0,"",1)</f>
        <v/>
      </c>
      <c r="AU30" t="s">
        <v>60</v>
      </c>
    </row>
    <row r="31" spans="1:47" ht="12.75">
      <c r="A31" s="30" t="str">
        <f>HYPERLINK(IF($AV$1="SCREEN","javascript:DrillDown('../pages/CommonProperty.aspx?1=1&amp;PropertyId="&amp;AG31&amp;"')",""),B31)</f>
        <v/>
      </c>
      <c r="B31" s="20"/>
      <c r="C31" s="21" t="str">
        <f>HYPERLINK(IF($AV$1="SCREEN","javascript:DrillDown('../pages/UnitSwitch.aspx?1=1&amp;UnitId="&amp;V31&amp;"')",""),W31)</f>
        <v xml:space="preserve">02-204  </v>
      </c>
      <c r="D31" s="21" t="str">
        <f>HYPERLINK(IF($AV$1="SCREEN","javascript:DrillDown('../pages/CommonUnitType.aspx?1=1&amp;UnitTypeId="&amp;X31&amp;"')",""),Y31)</f>
        <v xml:space="preserve">at-2-tc </v>
      </c>
      <c r="E31" s="22">
        <v>1003</v>
      </c>
      <c r="F31" s="23">
        <v>2</v>
      </c>
      <c r="G31" s="32" t="str">
        <f>HYPERLINK(IF(OR(TRIM(AA31)="VACANT",$AV$1="EXCEL"),"","javascript:DrillDown('../pages/TenantSwitch.aspx?1=1&amp;TenantId="&amp;Z31&amp;"')"),AA31)</f>
        <v>Alexander, Justice</v>
      </c>
      <c r="H31" s="24" t="s">
        <v>71</v>
      </c>
      <c r="I31" s="24" t="s">
        <v>70</v>
      </c>
      <c r="J31" s="23" t="str">
        <f>HYPERLINK(IF($AV$1="SCREEN",IF(TRIM(AD31)="1","javascript:DrillDown('../pages/AffCert50059.aspx?1=1&amp;id="&amp;AB31&amp;"')",IF(TRIM(AD31)="2","javascript:DrillDown('../pages/AffCertTaxCredit.aspx?1=1&amp;id="&amp;AB31&amp;"')",IF(TRIM(AD31)="6","javascript:DrillDown('../pages/AffCertHOME.aspx?1=1&amp;id="&amp;AB31&amp;"')",IF(TRIM(AD31)="7","javascript:DrillDown('../pages/AffCertRD.aspx?1=1&amp;id="&amp;AB31&amp;"')",IF(TRIM(AD31)="8","javascript:DrillDown('../pages/AffCertLocalProgram.aspx?1=1&amp;id="&amp;AB31&amp;"')",""))))),""),AF31)</f>
        <v>MI</v>
      </c>
      <c r="K31" s="25" t="s">
        <v>97</v>
      </c>
      <c r="L31" s="22">
        <v>1101</v>
      </c>
      <c r="M31" s="22">
        <v>668</v>
      </c>
      <c r="N31" s="22">
        <v>0</v>
      </c>
      <c r="O31" s="22">
        <v>0</v>
      </c>
      <c r="P31" s="22">
        <v>0</v>
      </c>
      <c r="Q31" s="22">
        <v>668</v>
      </c>
      <c r="R31" s="22">
        <v>0</v>
      </c>
      <c r="S31" s="22">
        <v>0</v>
      </c>
      <c r="T31" s="22">
        <v>668</v>
      </c>
      <c r="U31" s="22">
        <v>0</v>
      </c>
      <c r="V31" s="14">
        <v>51571</v>
      </c>
      <c r="W31" s="8" t="s">
        <v>98</v>
      </c>
      <c r="X31" s="7">
        <v>3530</v>
      </c>
      <c r="Y31" s="8" t="s">
        <v>63</v>
      </c>
      <c r="Z31" s="35">
        <v>163486</v>
      </c>
      <c r="AA31" s="35" t="s">
        <v>99</v>
      </c>
      <c r="AB31" s="9">
        <v>550339</v>
      </c>
      <c r="AC31" s="10" t="s">
        <v>39</v>
      </c>
      <c r="AD31" s="10">
        <v>2</v>
      </c>
      <c r="AE31" s="10">
        <v>0</v>
      </c>
      <c r="AF31" s="10" t="str">
        <f>IF(AE31&gt;0,AC31&amp;"-"&amp;AE31,AC31)</f>
        <v>MI</v>
      </c>
      <c r="AG31" s="10">
        <v>1256</v>
      </c>
      <c r="AH31" s="10" t="s">
        <v>68</v>
      </c>
      <c r="AI31" s="6">
        <v>1003</v>
      </c>
      <c r="AJ31" s="6">
        <v>1101</v>
      </c>
      <c r="AK31" s="6">
        <v>668</v>
      </c>
      <c r="AL31" s="6">
        <v>0</v>
      </c>
      <c r="AM31" s="6">
        <v>0</v>
      </c>
      <c r="AN31" s="6">
        <v>0</v>
      </c>
      <c r="AO31" s="6">
        <v>668</v>
      </c>
      <c r="AP31" s="6">
        <v>0</v>
      </c>
      <c r="AQ31" s="6">
        <v>0</v>
      </c>
      <c r="AR31" s="6">
        <v>668</v>
      </c>
      <c r="AS31" s="6">
        <v>0</v>
      </c>
      <c r="AT31" s="29" t="str">
        <f>IF(LEN(B31)=0,"",1)</f>
        <v/>
      </c>
      <c r="AU31" t="s">
        <v>60</v>
      </c>
    </row>
    <row r="32" spans="1:47" ht="12.75">
      <c r="A32" s="30" t="str">
        <f>HYPERLINK(IF($AV$1="SCREEN","javascript:DrillDown('../pages/CommonProperty.aspx?1=1&amp;PropertyId="&amp;AG32&amp;"')",""),B32)</f>
        <v/>
      </c>
      <c r="B32" s="20"/>
      <c r="C32" s="21" t="str">
        <f>HYPERLINK(IF($AV$1="SCREEN","javascript:DrillDown('../pages/UnitSwitch.aspx?1=1&amp;UnitId="&amp;V32&amp;"')",""),W32)</f>
        <v xml:space="preserve">02-205  </v>
      </c>
      <c r="D32" s="21" t="str">
        <f>HYPERLINK(IF($AV$1="SCREEN","javascript:DrillDown('../pages/CommonUnitType.aspx?1=1&amp;UnitTypeId="&amp;X32&amp;"')",""),Y32)</f>
        <v xml:space="preserve">at-2-tc </v>
      </c>
      <c r="E32" s="22">
        <v>1201</v>
      </c>
      <c r="F32" s="23">
        <v>3</v>
      </c>
      <c r="G32" s="32" t="str">
        <f>HYPERLINK(IF(OR(TRIM(AA32)="VACANT",$AV$1="EXCEL"),"","javascript:DrillDown('../pages/TenantSwitch.aspx?1=1&amp;TenantId="&amp;Z32&amp;"')"),AA32)</f>
        <v>Johnson, Sympathye</v>
      </c>
      <c r="H32" s="24" t="s">
        <v>71</v>
      </c>
      <c r="I32" s="24" t="s">
        <v>70</v>
      </c>
      <c r="J32" s="23" t="str">
        <f>HYPERLINK(IF($AV$1="SCREEN",IF(TRIM(AD32)="1","javascript:DrillDown('../pages/AffCert50059.aspx?1=1&amp;id="&amp;AB32&amp;"')",IF(TRIM(AD32)="2","javascript:DrillDown('../pages/AffCertTaxCredit.aspx?1=1&amp;id="&amp;AB32&amp;"')",IF(TRIM(AD32)="6","javascript:DrillDown('../pages/AffCertHOME.aspx?1=1&amp;id="&amp;AB32&amp;"')",IF(TRIM(AD32)="7","javascript:DrillDown('../pages/AffCertRD.aspx?1=1&amp;id="&amp;AB32&amp;"')",IF(TRIM(AD32)="8","javascript:DrillDown('../pages/AffCertLocalProgram.aspx?1=1&amp;id="&amp;AB32&amp;"')",""))))),""),AF32)</f>
        <v>IR</v>
      </c>
      <c r="K32" s="25" t="s">
        <v>47</v>
      </c>
      <c r="L32" s="22">
        <v>1101</v>
      </c>
      <c r="M32" s="22">
        <v>1271</v>
      </c>
      <c r="N32" s="22">
        <v>0</v>
      </c>
      <c r="O32" s="22">
        <v>0</v>
      </c>
      <c r="P32" s="22">
        <v>642</v>
      </c>
      <c r="Q32" s="22">
        <v>544</v>
      </c>
      <c r="R32" s="22">
        <v>85</v>
      </c>
      <c r="S32" s="22">
        <v>0</v>
      </c>
      <c r="T32" s="22">
        <v>629</v>
      </c>
      <c r="U32" s="22">
        <v>0</v>
      </c>
      <c r="V32" s="14">
        <v>51572</v>
      </c>
      <c r="W32" s="8" t="s">
        <v>100</v>
      </c>
      <c r="X32" s="7">
        <v>3530</v>
      </c>
      <c r="Y32" s="8" t="s">
        <v>63</v>
      </c>
      <c r="Z32" s="35">
        <v>163487</v>
      </c>
      <c r="AA32" s="35" t="s">
        <v>101</v>
      </c>
      <c r="AB32" s="9">
        <v>572695</v>
      </c>
      <c r="AC32" s="10" t="s">
        <v>35</v>
      </c>
      <c r="AD32" s="10">
        <v>2</v>
      </c>
      <c r="AE32" s="10">
        <v>0</v>
      </c>
      <c r="AF32" s="10" t="str">
        <f>IF(AE32&gt;0,AC32&amp;"-"&amp;AE32,AC32)</f>
        <v>IR</v>
      </c>
      <c r="AG32" s="10">
        <v>1256</v>
      </c>
      <c r="AH32" s="10" t="s">
        <v>68</v>
      </c>
      <c r="AI32" s="6">
        <v>1201</v>
      </c>
      <c r="AJ32" s="6">
        <v>1101</v>
      </c>
      <c r="AK32" s="6">
        <v>1271</v>
      </c>
      <c r="AL32" s="6">
        <v>0</v>
      </c>
      <c r="AM32" s="6">
        <v>0</v>
      </c>
      <c r="AN32" s="6">
        <v>642</v>
      </c>
      <c r="AO32" s="6">
        <v>544</v>
      </c>
      <c r="AP32" s="6">
        <v>85</v>
      </c>
      <c r="AQ32" s="6">
        <v>0</v>
      </c>
      <c r="AR32" s="6">
        <v>629</v>
      </c>
      <c r="AS32" s="6">
        <v>0</v>
      </c>
      <c r="AT32" s="29" t="str">
        <f>IF(LEN(B32)=0,"",1)</f>
        <v/>
      </c>
      <c r="AU32" t="s">
        <v>60</v>
      </c>
    </row>
    <row r="33" spans="1:47" ht="12.75">
      <c r="A33" s="30" t="str">
        <f>HYPERLINK(IF($AV$1="SCREEN","javascript:DrillDown('../pages/CommonProperty.aspx?1=1&amp;PropertyId="&amp;AG33&amp;"')",""),B33)</f>
        <v/>
      </c>
      <c r="B33" s="20"/>
      <c r="C33" s="21" t="str">
        <f>HYPERLINK(IF($AV$1="SCREEN","javascript:DrillDown('../pages/UnitSwitch.aspx?1=1&amp;UnitId="&amp;V33&amp;"')",""),W33)</f>
        <v xml:space="preserve">02-206  </v>
      </c>
      <c r="D33" s="21" t="str">
        <f>HYPERLINK(IF($AV$1="SCREEN","javascript:DrillDown('../pages/CommonUnitType.aspx?1=1&amp;UnitTypeId="&amp;X33&amp;"')",""),Y33)</f>
        <v xml:space="preserve">at-2-tc </v>
      </c>
      <c r="E33" s="22">
        <v>1201</v>
      </c>
      <c r="F33" s="23">
        <v>3</v>
      </c>
      <c r="G33" s="32" t="str">
        <f>HYPERLINK(IF(OR(TRIM(AA33)="VACANT",$AV$1="EXCEL"),"","javascript:DrillDown('../pages/TenantSwitch.aspx?1=1&amp;TenantId="&amp;Z33&amp;"')"),AA33)</f>
        <v>VACANT</v>
      </c>
      <c r="H33" s="24"/>
      <c r="I33" s="24" t="s">
        <v>70</v>
      </c>
      <c r="J33" s="23" t="str">
        <f>HYPERLINK(IF($AV$1="SCREEN",IF(TRIM(AD33)="1","javascript:DrillDown('../pages/AffCert50059.aspx?1=1&amp;id="&amp;AB33&amp;"')",IF(TRIM(AD33)="2","javascript:DrillDown('../pages/AffCertTaxCredit.aspx?1=1&amp;id="&amp;AB33&amp;"')",IF(TRIM(AD33)="6","javascript:DrillDown('../pages/AffCertHOME.aspx?1=1&amp;id="&amp;AB33&amp;"')",IF(TRIM(AD33)="7","javascript:DrillDown('../pages/AffCertRD.aspx?1=1&amp;id="&amp;AB33&amp;"')",IF(TRIM(AD33)="8","javascript:DrillDown('../pages/AffCertLocalProgram.aspx?1=1&amp;id="&amp;AB33&amp;"')",""))))),""),AF33)</f>
        <v/>
      </c>
      <c r="K33" s="25" t="s">
        <v>70</v>
      </c>
      <c r="L33" s="22">
        <v>1101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85</v>
      </c>
      <c r="S33" s="22">
        <v>0</v>
      </c>
      <c r="T33" s="22">
        <v>0</v>
      </c>
      <c r="U33" s="22">
        <v>0</v>
      </c>
      <c r="V33" s="14">
        <v>51573</v>
      </c>
      <c r="W33" s="8" t="s">
        <v>102</v>
      </c>
      <c r="X33" s="7">
        <v>3530</v>
      </c>
      <c r="Y33" s="8" t="s">
        <v>63</v>
      </c>
      <c r="Z33" s="35"/>
      <c r="AA33" s="35" t="s">
        <v>43</v>
      </c>
      <c r="AB33" s="9"/>
      <c r="AC33" s="10" t="s">
        <v>70</v>
      </c>
      <c r="AD33" s="10"/>
      <c r="AE33" s="10"/>
      <c r="AF33" s="10" t="str">
        <f>IF(AE33&gt;0,AC33&amp;"-"&amp;AE33,AC33)</f>
        <v/>
      </c>
      <c r="AG33" s="10">
        <v>1256</v>
      </c>
      <c r="AH33" s="10" t="s">
        <v>68</v>
      </c>
      <c r="AI33" s="6">
        <v>1201</v>
      </c>
      <c r="AJ33" s="6">
        <v>1101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85</v>
      </c>
      <c r="AQ33" s="6">
        <v>0</v>
      </c>
      <c r="AR33" s="6">
        <v>0</v>
      </c>
      <c r="AS33" s="6">
        <v>0</v>
      </c>
      <c r="AT33" s="29" t="str">
        <f>IF(LEN(B33)=0,"",1)</f>
        <v/>
      </c>
      <c r="AU33" t="s">
        <v>60</v>
      </c>
    </row>
    <row r="34" spans="1:47" ht="12.75">
      <c r="A34" s="30" t="str">
        <f>HYPERLINK(IF($AV$1="SCREEN","javascript:DrillDown('../pages/CommonProperty.aspx?1=1&amp;PropertyId="&amp;AG34&amp;"')",""),B34)</f>
        <v/>
      </c>
      <c r="B34" s="20"/>
      <c r="C34" s="21" t="str">
        <f>HYPERLINK(IF($AV$1="SCREEN","javascript:DrillDown('../pages/UnitSwitch.aspx?1=1&amp;UnitId="&amp;V34&amp;"')",""),W34)</f>
        <v xml:space="preserve">02-207  </v>
      </c>
      <c r="D34" s="21" t="str">
        <f>HYPERLINK(IF($AV$1="SCREEN","javascript:DrillDown('../pages/CommonUnitType.aspx?1=1&amp;UnitTypeId="&amp;X34&amp;"')",""),Y34)</f>
        <v xml:space="preserve">at-3-tc </v>
      </c>
      <c r="E34" s="22">
        <v>1201</v>
      </c>
      <c r="F34" s="23">
        <v>3</v>
      </c>
      <c r="G34" s="32" t="str">
        <f>HYPERLINK(IF(OR(TRIM(AA34)="VACANT",$AV$1="EXCEL"),"","javascript:DrillDown('../pages/TenantSwitch.aspx?1=1&amp;TenantId="&amp;Z34&amp;"')"),AA34)</f>
        <v>VACANT</v>
      </c>
      <c r="H34" s="24"/>
      <c r="I34" s="24" t="s">
        <v>70</v>
      </c>
      <c r="J34" s="23" t="str">
        <f>HYPERLINK(IF($AV$1="SCREEN",IF(TRIM(AD34)="1","javascript:DrillDown('../pages/AffCert50059.aspx?1=1&amp;id="&amp;AB34&amp;"')",IF(TRIM(AD34)="2","javascript:DrillDown('../pages/AffCertTaxCredit.aspx?1=1&amp;id="&amp;AB34&amp;"')",IF(TRIM(AD34)="6","javascript:DrillDown('../pages/AffCertHOME.aspx?1=1&amp;id="&amp;AB34&amp;"')",IF(TRIM(AD34)="7","javascript:DrillDown('../pages/AffCertRD.aspx?1=1&amp;id="&amp;AB34&amp;"')",IF(TRIM(AD34)="8","javascript:DrillDown('../pages/AffCertLocalProgram.aspx?1=1&amp;id="&amp;AB34&amp;"')",""))))),""),AF34)</f>
        <v/>
      </c>
      <c r="K34" s="25" t="s">
        <v>70</v>
      </c>
      <c r="L34" s="22">
        <v>1263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107</v>
      </c>
      <c r="S34" s="22">
        <v>0</v>
      </c>
      <c r="T34" s="22">
        <v>0</v>
      </c>
      <c r="U34" s="22">
        <v>0</v>
      </c>
      <c r="V34" s="14">
        <v>51580</v>
      </c>
      <c r="W34" s="8" t="s">
        <v>103</v>
      </c>
      <c r="X34" s="7">
        <v>3531</v>
      </c>
      <c r="Y34" s="8" t="s">
        <v>53</v>
      </c>
      <c r="Z34" s="35"/>
      <c r="AA34" s="35" t="s">
        <v>43</v>
      </c>
      <c r="AB34" s="9"/>
      <c r="AC34" s="10" t="s">
        <v>70</v>
      </c>
      <c r="AD34" s="10"/>
      <c r="AE34" s="10"/>
      <c r="AF34" s="10" t="str">
        <f>IF(AE34&gt;0,AC34&amp;"-"&amp;AE34,AC34)</f>
        <v/>
      </c>
      <c r="AG34" s="10">
        <v>1256</v>
      </c>
      <c r="AH34" s="10" t="s">
        <v>68</v>
      </c>
      <c r="AI34" s="6">
        <v>1201</v>
      </c>
      <c r="AJ34" s="6">
        <v>1263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107</v>
      </c>
      <c r="AQ34" s="6">
        <v>0</v>
      </c>
      <c r="AR34" s="6">
        <v>0</v>
      </c>
      <c r="AS34" s="6">
        <v>0</v>
      </c>
      <c r="AT34" s="29" t="str">
        <f>IF(LEN(B34)=0,"",1)</f>
        <v/>
      </c>
      <c r="AU34" t="s">
        <v>60</v>
      </c>
    </row>
    <row r="35" spans="1:47" ht="12.75">
      <c r="A35" s="30" t="str">
        <f>HYPERLINK(IF($AV$1="SCREEN","javascript:DrillDown('../pages/CommonProperty.aspx?1=1&amp;PropertyId="&amp;AG35&amp;"')",""),B35)</f>
        <v/>
      </c>
      <c r="B35" s="20"/>
      <c r="C35" s="21" t="str">
        <f>HYPERLINK(IF($AV$1="SCREEN","javascript:DrillDown('../pages/UnitSwitch.aspx?1=1&amp;UnitId="&amp;V35&amp;"')",""),W35)</f>
        <v xml:space="preserve">02-208  </v>
      </c>
      <c r="D35" s="21" t="str">
        <f>HYPERLINK(IF($AV$1="SCREEN","javascript:DrillDown('../pages/CommonUnitType.aspx?1=1&amp;UnitTypeId="&amp;X35&amp;"')",""),Y35)</f>
        <v xml:space="preserve">at-3-tc </v>
      </c>
      <c r="E35" s="22">
        <v>1201</v>
      </c>
      <c r="F35" s="23">
        <v>3</v>
      </c>
      <c r="G35" s="32" t="str">
        <f>HYPERLINK(IF(OR(TRIM(AA35)="VACANT",$AV$1="EXCEL"),"","javascript:DrillDown('../pages/TenantSwitch.aspx?1=1&amp;TenantId="&amp;Z35&amp;"')"),AA35)</f>
        <v>Nandi, Pijush</v>
      </c>
      <c r="H35" s="24" t="s">
        <v>71</v>
      </c>
      <c r="I35" s="24" t="s">
        <v>70</v>
      </c>
      <c r="J35" s="23" t="str">
        <f>HYPERLINK(IF($AV$1="SCREEN",IF(TRIM(AD35)="1","javascript:DrillDown('../pages/AffCert50059.aspx?1=1&amp;id="&amp;AB35&amp;"')",IF(TRIM(AD35)="2","javascript:DrillDown('../pages/AffCertTaxCredit.aspx?1=1&amp;id="&amp;AB35&amp;"')",IF(TRIM(AD35)="6","javascript:DrillDown('../pages/AffCertHOME.aspx?1=1&amp;id="&amp;AB35&amp;"')",IF(TRIM(AD35)="7","javascript:DrillDown('../pages/AffCertRD.aspx?1=1&amp;id="&amp;AB35&amp;"')",IF(TRIM(AD35)="8","javascript:DrillDown('../pages/AffCertLocalProgram.aspx?1=1&amp;id="&amp;AB35&amp;"')",""))))),""),AF35)</f>
        <v>AR</v>
      </c>
      <c r="K35" s="25" t="s">
        <v>104</v>
      </c>
      <c r="L35" s="22">
        <v>1263</v>
      </c>
      <c r="M35" s="22">
        <v>1143</v>
      </c>
      <c r="N35" s="22">
        <v>0</v>
      </c>
      <c r="O35" s="22">
        <v>0</v>
      </c>
      <c r="P35" s="22">
        <v>0</v>
      </c>
      <c r="Q35" s="22">
        <v>1143</v>
      </c>
      <c r="R35" s="22">
        <v>0</v>
      </c>
      <c r="S35" s="22">
        <v>0</v>
      </c>
      <c r="T35" s="22">
        <v>1143</v>
      </c>
      <c r="U35" s="22">
        <v>0</v>
      </c>
      <c r="V35" s="14">
        <v>51581</v>
      </c>
      <c r="W35" s="8" t="s">
        <v>105</v>
      </c>
      <c r="X35" s="7">
        <v>3531</v>
      </c>
      <c r="Y35" s="8" t="s">
        <v>53</v>
      </c>
      <c r="Z35" s="35">
        <v>163493</v>
      </c>
      <c r="AA35" s="35" t="s">
        <v>106</v>
      </c>
      <c r="AB35" s="9">
        <v>550360</v>
      </c>
      <c r="AC35" s="10" t="s">
        <v>67</v>
      </c>
      <c r="AD35" s="10">
        <v>2</v>
      </c>
      <c r="AE35" s="10">
        <v>0</v>
      </c>
      <c r="AF35" s="10" t="str">
        <f>IF(AE35&gt;0,AC35&amp;"-"&amp;AE35,AC35)</f>
        <v>AR</v>
      </c>
      <c r="AG35" s="10">
        <v>1256</v>
      </c>
      <c r="AH35" s="10" t="s">
        <v>68</v>
      </c>
      <c r="AI35" s="6">
        <v>1201</v>
      </c>
      <c r="AJ35" s="6">
        <v>1263</v>
      </c>
      <c r="AK35" s="6">
        <v>1143</v>
      </c>
      <c r="AL35" s="6">
        <v>0</v>
      </c>
      <c r="AM35" s="6">
        <v>0</v>
      </c>
      <c r="AN35" s="6">
        <v>0</v>
      </c>
      <c r="AO35" s="6">
        <v>1143</v>
      </c>
      <c r="AP35" s="6">
        <v>0</v>
      </c>
      <c r="AQ35" s="6">
        <v>0</v>
      </c>
      <c r="AR35" s="6">
        <v>1143</v>
      </c>
      <c r="AS35" s="6">
        <v>0</v>
      </c>
      <c r="AT35" s="29" t="str">
        <f>IF(LEN(B35)=0,"",1)</f>
        <v/>
      </c>
      <c r="AU35" t="s">
        <v>60</v>
      </c>
    </row>
    <row r="36" spans="1:47" ht="12.75">
      <c r="A36" s="30" t="str">
        <f>HYPERLINK(IF($AV$1="SCREEN","javascript:DrillDown('../pages/CommonProperty.aspx?1=1&amp;PropertyId="&amp;AG36&amp;"')",""),B36)</f>
        <v/>
      </c>
      <c r="B36" s="20"/>
      <c r="C36" s="21" t="str">
        <f>HYPERLINK(IF($AV$1="SCREEN","javascript:DrillDown('../pages/UnitSwitch.aspx?1=1&amp;UnitId="&amp;V36&amp;"')",""),W36)</f>
        <v xml:space="preserve">03-101  </v>
      </c>
      <c r="D36" s="21" t="str">
        <f>HYPERLINK(IF($AV$1="SCREEN","javascript:DrillDown('../pages/CommonUnitType.aspx?1=1&amp;UnitTypeId="&amp;X36&amp;"')",""),Y36)</f>
        <v xml:space="preserve">at-2-tc </v>
      </c>
      <c r="E36" s="22">
        <v>1003</v>
      </c>
      <c r="F36" s="23">
        <v>2</v>
      </c>
      <c r="G36" s="32" t="str">
        <f>HYPERLINK(IF(OR(TRIM(AA36)="VACANT",$AV$1="EXCEL"),"","javascript:DrillDown('../pages/TenantSwitch.aspx?1=1&amp;TenantId="&amp;Z36&amp;"')"),AA36)</f>
        <v>VACANT</v>
      </c>
      <c r="H36" s="24"/>
      <c r="I36" s="24" t="s">
        <v>70</v>
      </c>
      <c r="J36" s="23" t="str">
        <f>HYPERLINK(IF($AV$1="SCREEN",IF(TRIM(AD36)="1","javascript:DrillDown('../pages/AffCert50059.aspx?1=1&amp;id="&amp;AB36&amp;"')",IF(TRIM(AD36)="2","javascript:DrillDown('../pages/AffCertTaxCredit.aspx?1=1&amp;id="&amp;AB36&amp;"')",IF(TRIM(AD36)="6","javascript:DrillDown('../pages/AffCertHOME.aspx?1=1&amp;id="&amp;AB36&amp;"')",IF(TRIM(AD36)="7","javascript:DrillDown('../pages/AffCertRD.aspx?1=1&amp;id="&amp;AB36&amp;"')",IF(TRIM(AD36)="8","javascript:DrillDown('../pages/AffCertLocalProgram.aspx?1=1&amp;id="&amp;AB36&amp;"')",""))))),""),AF36)</f>
        <v/>
      </c>
      <c r="K36" s="25" t="s">
        <v>70</v>
      </c>
      <c r="L36" s="22">
        <v>1101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85</v>
      </c>
      <c r="S36" s="22">
        <v>0</v>
      </c>
      <c r="T36" s="22">
        <v>0</v>
      </c>
      <c r="U36" s="22">
        <v>0</v>
      </c>
      <c r="V36" s="14">
        <v>51582</v>
      </c>
      <c r="W36" s="8" t="s">
        <v>107</v>
      </c>
      <c r="X36" s="7">
        <v>3530</v>
      </c>
      <c r="Y36" s="8" t="s">
        <v>63</v>
      </c>
      <c r="Z36" s="35"/>
      <c r="AA36" s="35" t="s">
        <v>43</v>
      </c>
      <c r="AB36" s="9"/>
      <c r="AC36" s="10" t="s">
        <v>70</v>
      </c>
      <c r="AD36" s="10"/>
      <c r="AE36" s="10"/>
      <c r="AF36" s="10" t="str">
        <f>IF(AE36&gt;0,AC36&amp;"-"&amp;AE36,AC36)</f>
        <v/>
      </c>
      <c r="AG36" s="10">
        <v>1256</v>
      </c>
      <c r="AH36" s="10" t="s">
        <v>68</v>
      </c>
      <c r="AI36" s="6">
        <v>1003</v>
      </c>
      <c r="AJ36" s="6">
        <v>1101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85</v>
      </c>
      <c r="AQ36" s="6">
        <v>0</v>
      </c>
      <c r="AR36" s="6">
        <v>0</v>
      </c>
      <c r="AS36" s="6">
        <v>0</v>
      </c>
      <c r="AT36" s="29" t="str">
        <f>IF(LEN(B36)=0,"",1)</f>
        <v/>
      </c>
      <c r="AU36" t="s">
        <v>60</v>
      </c>
    </row>
    <row r="37" spans="1:47" ht="12.75">
      <c r="A37" s="30" t="str">
        <f>HYPERLINK(IF($AV$1="SCREEN","javascript:DrillDown('../pages/CommonProperty.aspx?1=1&amp;PropertyId="&amp;AG37&amp;"')",""),B37)</f>
        <v/>
      </c>
      <c r="B37" s="20"/>
      <c r="C37" s="21" t="str">
        <f>HYPERLINK(IF($AV$1="SCREEN","javascript:DrillDown('../pages/UnitSwitch.aspx?1=1&amp;UnitId="&amp;V37&amp;"')",""),W37)</f>
        <v xml:space="preserve">03-102  </v>
      </c>
      <c r="D37" s="21" t="str">
        <f>HYPERLINK(IF($AV$1="SCREEN","javascript:DrillDown('../pages/CommonUnitType.aspx?1=1&amp;UnitTypeId="&amp;X37&amp;"')",""),Y37)</f>
        <v xml:space="preserve">at-2-tc </v>
      </c>
      <c r="E37" s="22">
        <v>1003</v>
      </c>
      <c r="F37" s="23">
        <v>2</v>
      </c>
      <c r="G37" s="32" t="str">
        <f>HYPERLINK(IF(OR(TRIM(AA37)="VACANT",$AV$1="EXCEL"),"","javascript:DrillDown('../pages/TenantSwitch.aspx?1=1&amp;TenantId="&amp;Z37&amp;"')"),AA37)</f>
        <v>VACANT</v>
      </c>
      <c r="H37" s="24"/>
      <c r="I37" s="24" t="s">
        <v>70</v>
      </c>
      <c r="J37" s="23" t="str">
        <f>HYPERLINK(IF($AV$1="SCREEN",IF(TRIM(AD37)="1","javascript:DrillDown('../pages/AffCert50059.aspx?1=1&amp;id="&amp;AB37&amp;"')",IF(TRIM(AD37)="2","javascript:DrillDown('../pages/AffCertTaxCredit.aspx?1=1&amp;id="&amp;AB37&amp;"')",IF(TRIM(AD37)="6","javascript:DrillDown('../pages/AffCertHOME.aspx?1=1&amp;id="&amp;AB37&amp;"')",IF(TRIM(AD37)="7","javascript:DrillDown('../pages/AffCertRD.aspx?1=1&amp;id="&amp;AB37&amp;"')",IF(TRIM(AD37)="8","javascript:DrillDown('../pages/AffCertLocalProgram.aspx?1=1&amp;id="&amp;AB37&amp;"')",""))))),""),AF37)</f>
        <v/>
      </c>
      <c r="K37" s="25" t="s">
        <v>70</v>
      </c>
      <c r="L37" s="22">
        <v>1101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85</v>
      </c>
      <c r="S37" s="22">
        <v>0</v>
      </c>
      <c r="T37" s="22">
        <v>0</v>
      </c>
      <c r="U37" s="22">
        <v>0</v>
      </c>
      <c r="V37" s="14">
        <v>51583</v>
      </c>
      <c r="W37" s="8" t="s">
        <v>108</v>
      </c>
      <c r="X37" s="7">
        <v>3530</v>
      </c>
      <c r="Y37" s="8" t="s">
        <v>63</v>
      </c>
      <c r="Z37" s="35"/>
      <c r="AA37" s="35" t="s">
        <v>43</v>
      </c>
      <c r="AB37" s="9"/>
      <c r="AC37" s="10" t="s">
        <v>70</v>
      </c>
      <c r="AD37" s="10"/>
      <c r="AE37" s="10"/>
      <c r="AF37" s="10" t="str">
        <f>IF(AE37&gt;0,AC37&amp;"-"&amp;AE37,AC37)</f>
        <v/>
      </c>
      <c r="AG37" s="10">
        <v>1256</v>
      </c>
      <c r="AH37" s="10" t="s">
        <v>68</v>
      </c>
      <c r="AI37" s="6">
        <v>1003</v>
      </c>
      <c r="AJ37" s="6">
        <v>1101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85</v>
      </c>
      <c r="AQ37" s="6">
        <v>0</v>
      </c>
      <c r="AR37" s="6">
        <v>0</v>
      </c>
      <c r="AS37" s="6">
        <v>0</v>
      </c>
      <c r="AT37" s="29" t="str">
        <f>IF(LEN(B37)=0,"",1)</f>
        <v/>
      </c>
      <c r="AU37" t="s">
        <v>60</v>
      </c>
    </row>
    <row r="38" spans="1:47" ht="12.75">
      <c r="A38" s="30" t="str">
        <f>HYPERLINK(IF($AV$1="SCREEN","javascript:DrillDown('../pages/CommonProperty.aspx?1=1&amp;PropertyId="&amp;AG38&amp;"')",""),B38)</f>
        <v/>
      </c>
      <c r="B38" s="20"/>
      <c r="C38" s="21" t="str">
        <f>HYPERLINK(IF($AV$1="SCREEN","javascript:DrillDown('../pages/UnitSwitch.aspx?1=1&amp;UnitId="&amp;V38&amp;"')",""),W38)</f>
        <v xml:space="preserve">03-103  </v>
      </c>
      <c r="D38" s="21" t="str">
        <f>HYPERLINK(IF($AV$1="SCREEN","javascript:DrillDown('../pages/CommonUnitType.aspx?1=1&amp;UnitTypeId="&amp;X38&amp;"')",""),Y38)</f>
        <v xml:space="preserve">at-2-tc </v>
      </c>
      <c r="E38" s="22">
        <v>1003</v>
      </c>
      <c r="F38" s="23">
        <v>2</v>
      </c>
      <c r="G38" s="32" t="str">
        <f>HYPERLINK(IF(OR(TRIM(AA38)="VACANT",$AV$1="EXCEL"),"","javascript:DrillDown('../pages/TenantSwitch.aspx?1=1&amp;TenantId="&amp;Z38&amp;"')"),AA38)</f>
        <v>VACANT</v>
      </c>
      <c r="H38" s="24"/>
      <c r="I38" s="24" t="s">
        <v>70</v>
      </c>
      <c r="J38" s="23" t="str">
        <f>HYPERLINK(IF($AV$1="SCREEN",IF(TRIM(AD38)="1","javascript:DrillDown('../pages/AffCert50059.aspx?1=1&amp;id="&amp;AB38&amp;"')",IF(TRIM(AD38)="2","javascript:DrillDown('../pages/AffCertTaxCredit.aspx?1=1&amp;id="&amp;AB38&amp;"')",IF(TRIM(AD38)="6","javascript:DrillDown('../pages/AffCertHOME.aspx?1=1&amp;id="&amp;AB38&amp;"')",IF(TRIM(AD38)="7","javascript:DrillDown('../pages/AffCertRD.aspx?1=1&amp;id="&amp;AB38&amp;"')",IF(TRIM(AD38)="8","javascript:DrillDown('../pages/AffCertLocalProgram.aspx?1=1&amp;id="&amp;AB38&amp;"')",""))))),""),AF38)</f>
        <v/>
      </c>
      <c r="K38" s="25" t="s">
        <v>70</v>
      </c>
      <c r="L38" s="22">
        <v>1101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85</v>
      </c>
      <c r="S38" s="22">
        <v>0</v>
      </c>
      <c r="T38" s="22">
        <v>0</v>
      </c>
      <c r="U38" s="22">
        <v>0</v>
      </c>
      <c r="V38" s="14">
        <v>51584</v>
      </c>
      <c r="W38" s="8" t="s">
        <v>109</v>
      </c>
      <c r="X38" s="7">
        <v>3530</v>
      </c>
      <c r="Y38" s="8" t="s">
        <v>63</v>
      </c>
      <c r="Z38" s="35"/>
      <c r="AA38" s="35" t="s">
        <v>43</v>
      </c>
      <c r="AB38" s="9"/>
      <c r="AC38" s="10" t="s">
        <v>70</v>
      </c>
      <c r="AD38" s="10"/>
      <c r="AE38" s="10"/>
      <c r="AF38" s="10" t="str">
        <f>IF(AE38&gt;0,AC38&amp;"-"&amp;AE38,AC38)</f>
        <v/>
      </c>
      <c r="AG38" s="10">
        <v>1256</v>
      </c>
      <c r="AH38" s="10" t="s">
        <v>68</v>
      </c>
      <c r="AI38" s="6">
        <v>1003</v>
      </c>
      <c r="AJ38" s="6">
        <v>1101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85</v>
      </c>
      <c r="AQ38" s="6">
        <v>0</v>
      </c>
      <c r="AR38" s="6">
        <v>0</v>
      </c>
      <c r="AS38" s="6">
        <v>0</v>
      </c>
      <c r="AT38" s="29" t="str">
        <f>IF(LEN(B38)=0,"",1)</f>
        <v/>
      </c>
      <c r="AU38" t="s">
        <v>60</v>
      </c>
    </row>
    <row r="39" spans="1:47" ht="12.75">
      <c r="A39" s="30" t="str">
        <f>HYPERLINK(IF($AV$1="SCREEN","javascript:DrillDown('../pages/CommonProperty.aspx?1=1&amp;PropertyId="&amp;AG39&amp;"')",""),B39)</f>
        <v/>
      </c>
      <c r="B39" s="20"/>
      <c r="C39" s="21" t="str">
        <f>HYPERLINK(IF($AV$1="SCREEN","javascript:DrillDown('../pages/UnitSwitch.aspx?1=1&amp;UnitId="&amp;V39&amp;"')",""),W39)</f>
        <v xml:space="preserve">03-104  </v>
      </c>
      <c r="D39" s="21" t="str">
        <f>HYPERLINK(IF($AV$1="SCREEN","javascript:DrillDown('../pages/CommonUnitType.aspx?1=1&amp;UnitTypeId="&amp;X39&amp;"')",""),Y39)</f>
        <v xml:space="preserve">at-2-tc </v>
      </c>
      <c r="E39" s="22">
        <v>1003</v>
      </c>
      <c r="F39" s="23">
        <v>2</v>
      </c>
      <c r="G39" s="32" t="str">
        <f>HYPERLINK(IF(OR(TRIM(AA39)="VACANT",$AV$1="EXCEL"),"","javascript:DrillDown('../pages/TenantSwitch.aspx?1=1&amp;TenantId="&amp;Z39&amp;"')"),AA39)</f>
        <v>VACANT</v>
      </c>
      <c r="H39" s="24"/>
      <c r="I39" s="24" t="s">
        <v>70</v>
      </c>
      <c r="J39" s="23" t="str">
        <f>HYPERLINK(IF($AV$1="SCREEN",IF(TRIM(AD39)="1","javascript:DrillDown('../pages/AffCert50059.aspx?1=1&amp;id="&amp;AB39&amp;"')",IF(TRIM(AD39)="2","javascript:DrillDown('../pages/AffCertTaxCredit.aspx?1=1&amp;id="&amp;AB39&amp;"')",IF(TRIM(AD39)="6","javascript:DrillDown('../pages/AffCertHOME.aspx?1=1&amp;id="&amp;AB39&amp;"')",IF(TRIM(AD39)="7","javascript:DrillDown('../pages/AffCertRD.aspx?1=1&amp;id="&amp;AB39&amp;"')",IF(TRIM(AD39)="8","javascript:DrillDown('../pages/AffCertLocalProgram.aspx?1=1&amp;id="&amp;AB39&amp;"')",""))))),""),AF39)</f>
        <v/>
      </c>
      <c r="K39" s="25" t="s">
        <v>70</v>
      </c>
      <c r="L39" s="22">
        <v>1101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85</v>
      </c>
      <c r="S39" s="22">
        <v>0</v>
      </c>
      <c r="T39" s="22">
        <v>0</v>
      </c>
      <c r="U39" s="22">
        <v>0</v>
      </c>
      <c r="V39" s="14">
        <v>51585</v>
      </c>
      <c r="W39" s="8" t="s">
        <v>110</v>
      </c>
      <c r="X39" s="7">
        <v>3530</v>
      </c>
      <c r="Y39" s="8" t="s">
        <v>63</v>
      </c>
      <c r="Z39" s="35"/>
      <c r="AA39" s="35" t="s">
        <v>43</v>
      </c>
      <c r="AB39" s="9"/>
      <c r="AC39" s="10" t="s">
        <v>70</v>
      </c>
      <c r="AD39" s="10"/>
      <c r="AE39" s="10"/>
      <c r="AF39" s="10" t="str">
        <f>IF(AE39&gt;0,AC39&amp;"-"&amp;AE39,AC39)</f>
        <v/>
      </c>
      <c r="AG39" s="10">
        <v>1256</v>
      </c>
      <c r="AH39" s="10" t="s">
        <v>68</v>
      </c>
      <c r="AI39" s="6">
        <v>1003</v>
      </c>
      <c r="AJ39" s="6">
        <v>1101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85</v>
      </c>
      <c r="AQ39" s="6">
        <v>0</v>
      </c>
      <c r="AR39" s="6">
        <v>0</v>
      </c>
      <c r="AS39" s="6">
        <v>0</v>
      </c>
      <c r="AT39" s="29" t="str">
        <f>IF(LEN(B39)=0,"",1)</f>
        <v/>
      </c>
      <c r="AU39" t="s">
        <v>60</v>
      </c>
    </row>
    <row r="40" spans="1:47" ht="12.75">
      <c r="A40" s="30" t="str">
        <f>HYPERLINK(IF($AV$1="SCREEN","javascript:DrillDown('../pages/CommonProperty.aspx?1=1&amp;PropertyId="&amp;AG40&amp;"')",""),B40)</f>
        <v/>
      </c>
      <c r="B40" s="20"/>
      <c r="C40" s="21" t="str">
        <f>HYPERLINK(IF($AV$1="SCREEN","javascript:DrillDown('../pages/UnitSwitch.aspx?1=1&amp;UnitId="&amp;V40&amp;"')",""),W40)</f>
        <v xml:space="preserve">03-105  </v>
      </c>
      <c r="D40" s="21" t="str">
        <f>HYPERLINK(IF($AV$1="SCREEN","javascript:DrillDown('../pages/CommonUnitType.aspx?1=1&amp;UnitTypeId="&amp;X40&amp;"')",""),Y40)</f>
        <v xml:space="preserve">at-2-tc </v>
      </c>
      <c r="E40" s="22">
        <v>1003</v>
      </c>
      <c r="F40" s="23">
        <v>2</v>
      </c>
      <c r="G40" s="32" t="str">
        <f>HYPERLINK(IF(OR(TRIM(AA40)="VACANT",$AV$1="EXCEL"),"","javascript:DrillDown('../pages/TenantSwitch.aspx?1=1&amp;TenantId="&amp;Z40&amp;"')"),AA40)</f>
        <v>Tezeno, Dorothy</v>
      </c>
      <c r="H40" s="24" t="s">
        <v>70</v>
      </c>
      <c r="I40" s="24" t="s">
        <v>70</v>
      </c>
      <c r="J40" s="23" t="str">
        <f>HYPERLINK(IF($AV$1="SCREEN",IF(TRIM(AD40)="1","javascript:DrillDown('../pages/AffCert50059.aspx?1=1&amp;id="&amp;AB40&amp;"')",IF(TRIM(AD40)="2","javascript:DrillDown('../pages/AffCertTaxCredit.aspx?1=1&amp;id="&amp;AB40&amp;"')",IF(TRIM(AD40)="6","javascript:DrillDown('../pages/AffCertHOME.aspx?1=1&amp;id="&amp;AB40&amp;"')",IF(TRIM(AD40)="7","javascript:DrillDown('../pages/AffCertRD.aspx?1=1&amp;id="&amp;AB40&amp;"')",IF(TRIM(AD40)="8","javascript:DrillDown('../pages/AffCertLocalProgram.aspx?1=1&amp;id="&amp;AB40&amp;"')",""))))),""),AF40)</f>
        <v/>
      </c>
      <c r="K40" s="25" t="s">
        <v>70</v>
      </c>
      <c r="L40" s="22">
        <v>1101</v>
      </c>
      <c r="M40" s="22">
        <v>1101</v>
      </c>
      <c r="N40" s="22">
        <v>0</v>
      </c>
      <c r="O40" s="22">
        <v>0</v>
      </c>
      <c r="P40" s="22">
        <v>0</v>
      </c>
      <c r="Q40" s="22">
        <v>1101</v>
      </c>
      <c r="R40" s="22">
        <v>85</v>
      </c>
      <c r="S40" s="22">
        <v>0</v>
      </c>
      <c r="T40" s="22">
        <v>0</v>
      </c>
      <c r="U40" s="22">
        <v>0</v>
      </c>
      <c r="V40" s="14">
        <v>51586</v>
      </c>
      <c r="W40" s="8" t="s">
        <v>111</v>
      </c>
      <c r="X40" s="7">
        <v>3530</v>
      </c>
      <c r="Y40" s="8" t="s">
        <v>63</v>
      </c>
      <c r="Z40" s="35">
        <v>168654</v>
      </c>
      <c r="AA40" s="35" t="s">
        <v>112</v>
      </c>
      <c r="AB40" s="9"/>
      <c r="AC40" s="10" t="s">
        <v>70</v>
      </c>
      <c r="AD40" s="10"/>
      <c r="AE40" s="10"/>
      <c r="AF40" s="10" t="str">
        <f>IF(AE40&gt;0,AC40&amp;"-"&amp;AE40,AC40)</f>
        <v/>
      </c>
      <c r="AG40" s="10">
        <v>1256</v>
      </c>
      <c r="AH40" s="10" t="s">
        <v>68</v>
      </c>
      <c r="AI40" s="6">
        <v>1003</v>
      </c>
      <c r="AJ40" s="6">
        <v>1101</v>
      </c>
      <c r="AK40" s="6">
        <v>1101</v>
      </c>
      <c r="AL40" s="6">
        <v>0</v>
      </c>
      <c r="AM40" s="6">
        <v>0</v>
      </c>
      <c r="AN40" s="6">
        <v>0</v>
      </c>
      <c r="AO40" s="6">
        <v>1101</v>
      </c>
      <c r="AP40" s="6">
        <v>85</v>
      </c>
      <c r="AQ40" s="6">
        <v>0</v>
      </c>
      <c r="AR40" s="6">
        <v>0</v>
      </c>
      <c r="AS40" s="6">
        <v>0</v>
      </c>
      <c r="AT40" s="29" t="str">
        <f>IF(LEN(B40)=0,"",1)</f>
        <v/>
      </c>
      <c r="AU40" t="s">
        <v>60</v>
      </c>
    </row>
    <row r="41" spans="1:47" ht="12.75">
      <c r="A41" s="30" t="str">
        <f>HYPERLINK(IF($AV$1="SCREEN","javascript:DrillDown('../pages/CommonProperty.aspx?1=1&amp;PropertyId="&amp;AG41&amp;"')",""),B41)</f>
        <v/>
      </c>
      <c r="B41" s="20"/>
      <c r="C41" s="21" t="str">
        <f>HYPERLINK(IF($AV$1="SCREEN","javascript:DrillDown('../pages/UnitSwitch.aspx?1=1&amp;UnitId="&amp;V41&amp;"')",""),W41)</f>
        <v xml:space="preserve">03-106  </v>
      </c>
      <c r="D41" s="21" t="str">
        <f>HYPERLINK(IF($AV$1="SCREEN","javascript:DrillDown('../pages/CommonUnitType.aspx?1=1&amp;UnitTypeId="&amp;X41&amp;"')",""),Y41)</f>
        <v xml:space="preserve">at-2-tc </v>
      </c>
      <c r="E41" s="22">
        <v>1003</v>
      </c>
      <c r="F41" s="23">
        <v>2</v>
      </c>
      <c r="G41" s="32" t="str">
        <f>HYPERLINK(IF(OR(TRIM(AA41)="VACANT",$AV$1="EXCEL"),"","javascript:DrillDown('../pages/TenantSwitch.aspx?1=1&amp;TenantId="&amp;Z41&amp;"')"),AA41)</f>
        <v>VACANT</v>
      </c>
      <c r="H41" s="24"/>
      <c r="I41" s="24" t="s">
        <v>70</v>
      </c>
      <c r="J41" s="23" t="str">
        <f>HYPERLINK(IF($AV$1="SCREEN",IF(TRIM(AD41)="1","javascript:DrillDown('../pages/AffCert50059.aspx?1=1&amp;id="&amp;AB41&amp;"')",IF(TRIM(AD41)="2","javascript:DrillDown('../pages/AffCertTaxCredit.aspx?1=1&amp;id="&amp;AB41&amp;"')",IF(TRIM(AD41)="6","javascript:DrillDown('../pages/AffCertHOME.aspx?1=1&amp;id="&amp;AB41&amp;"')",IF(TRIM(AD41)="7","javascript:DrillDown('../pages/AffCertRD.aspx?1=1&amp;id="&amp;AB41&amp;"')",IF(TRIM(AD41)="8","javascript:DrillDown('../pages/AffCertLocalProgram.aspx?1=1&amp;id="&amp;AB41&amp;"')",""))))),""),AF41)</f>
        <v/>
      </c>
      <c r="K41" s="25" t="s">
        <v>70</v>
      </c>
      <c r="L41" s="22">
        <v>1101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85</v>
      </c>
      <c r="S41" s="22">
        <v>0</v>
      </c>
      <c r="T41" s="22">
        <v>0</v>
      </c>
      <c r="U41" s="22">
        <v>0</v>
      </c>
      <c r="V41" s="14">
        <v>51587</v>
      </c>
      <c r="W41" s="8" t="s">
        <v>113</v>
      </c>
      <c r="X41" s="7">
        <v>3530</v>
      </c>
      <c r="Y41" s="8" t="s">
        <v>63</v>
      </c>
      <c r="Z41" s="35"/>
      <c r="AA41" s="35" t="s">
        <v>43</v>
      </c>
      <c r="AB41" s="9"/>
      <c r="AC41" s="10" t="s">
        <v>70</v>
      </c>
      <c r="AD41" s="10"/>
      <c r="AE41" s="10"/>
      <c r="AF41" s="10" t="str">
        <f>IF(AE41&gt;0,AC41&amp;"-"&amp;AE41,AC41)</f>
        <v/>
      </c>
      <c r="AG41" s="10">
        <v>1256</v>
      </c>
      <c r="AH41" s="10" t="s">
        <v>68</v>
      </c>
      <c r="AI41" s="6">
        <v>1003</v>
      </c>
      <c r="AJ41" s="6">
        <v>1101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85</v>
      </c>
      <c r="AQ41" s="6">
        <v>0</v>
      </c>
      <c r="AR41" s="6">
        <v>0</v>
      </c>
      <c r="AS41" s="6">
        <v>0</v>
      </c>
      <c r="AT41" s="29" t="str">
        <f>IF(LEN(B41)=0,"",1)</f>
        <v/>
      </c>
      <c r="AU41" t="s">
        <v>60</v>
      </c>
    </row>
    <row r="42" spans="1:47" ht="12.75">
      <c r="A42" s="30" t="str">
        <f>HYPERLINK(IF($AV$1="SCREEN","javascript:DrillDown('../pages/CommonProperty.aspx?1=1&amp;PropertyId="&amp;AG42&amp;"')",""),B42)</f>
        <v/>
      </c>
      <c r="B42" s="20"/>
      <c r="C42" s="21" t="str">
        <f>HYPERLINK(IF($AV$1="SCREEN","javascript:DrillDown('../pages/UnitSwitch.aspx?1=1&amp;UnitId="&amp;V42&amp;"')",""),W42)</f>
        <v xml:space="preserve">03-107  </v>
      </c>
      <c r="D42" s="21" t="str">
        <f>HYPERLINK(IF($AV$1="SCREEN","javascript:DrillDown('../pages/CommonUnitType.aspx?1=1&amp;UnitTypeId="&amp;X42&amp;"')",""),Y42)</f>
        <v xml:space="preserve">at-2-tc </v>
      </c>
      <c r="E42" s="22">
        <v>1003</v>
      </c>
      <c r="F42" s="23">
        <v>2</v>
      </c>
      <c r="G42" s="32" t="str">
        <f>HYPERLINK(IF(OR(TRIM(AA42)="VACANT",$AV$1="EXCEL"),"","javascript:DrillDown('../pages/TenantSwitch.aspx?1=1&amp;TenantId="&amp;Z42&amp;"')"),AA42)</f>
        <v>VACANT</v>
      </c>
      <c r="H42" s="24"/>
      <c r="I42" s="24" t="s">
        <v>70</v>
      </c>
      <c r="J42" s="23" t="str">
        <f>HYPERLINK(IF($AV$1="SCREEN",IF(TRIM(AD42)="1","javascript:DrillDown('../pages/AffCert50059.aspx?1=1&amp;id="&amp;AB42&amp;"')",IF(TRIM(AD42)="2","javascript:DrillDown('../pages/AffCertTaxCredit.aspx?1=1&amp;id="&amp;AB42&amp;"')",IF(TRIM(AD42)="6","javascript:DrillDown('../pages/AffCertHOME.aspx?1=1&amp;id="&amp;AB42&amp;"')",IF(TRIM(AD42)="7","javascript:DrillDown('../pages/AffCertRD.aspx?1=1&amp;id="&amp;AB42&amp;"')",IF(TRIM(AD42)="8","javascript:DrillDown('../pages/AffCertLocalProgram.aspx?1=1&amp;id="&amp;AB42&amp;"')",""))))),""),AF42)</f>
        <v/>
      </c>
      <c r="K42" s="25" t="s">
        <v>70</v>
      </c>
      <c r="L42" s="22">
        <v>1101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85</v>
      </c>
      <c r="S42" s="22">
        <v>0</v>
      </c>
      <c r="T42" s="22">
        <v>0</v>
      </c>
      <c r="U42" s="22">
        <v>0</v>
      </c>
      <c r="V42" s="14">
        <v>51588</v>
      </c>
      <c r="W42" s="8" t="s">
        <v>114</v>
      </c>
      <c r="X42" s="7">
        <v>3530</v>
      </c>
      <c r="Y42" s="8" t="s">
        <v>63</v>
      </c>
      <c r="Z42" s="35"/>
      <c r="AA42" s="35" t="s">
        <v>43</v>
      </c>
      <c r="AB42" s="9"/>
      <c r="AC42" s="10" t="s">
        <v>70</v>
      </c>
      <c r="AD42" s="10"/>
      <c r="AE42" s="10"/>
      <c r="AF42" s="10" t="str">
        <f>IF(AE42&gt;0,AC42&amp;"-"&amp;AE42,AC42)</f>
        <v/>
      </c>
      <c r="AG42" s="10">
        <v>1256</v>
      </c>
      <c r="AH42" s="10" t="s">
        <v>68</v>
      </c>
      <c r="AI42" s="6">
        <v>1003</v>
      </c>
      <c r="AJ42" s="6">
        <v>1101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85</v>
      </c>
      <c r="AQ42" s="6">
        <v>0</v>
      </c>
      <c r="AR42" s="6">
        <v>0</v>
      </c>
      <c r="AS42" s="6">
        <v>0</v>
      </c>
      <c r="AT42" s="29" t="str">
        <f>IF(LEN(B42)=0,"",1)</f>
        <v/>
      </c>
      <c r="AU42" t="s">
        <v>60</v>
      </c>
    </row>
    <row r="43" spans="1:47" ht="12.75">
      <c r="A43" s="30" t="str">
        <f>HYPERLINK(IF($AV$1="SCREEN","javascript:DrillDown('../pages/CommonProperty.aspx?1=1&amp;PropertyId="&amp;AG43&amp;"')",""),B43)</f>
        <v/>
      </c>
      <c r="B43" s="20"/>
      <c r="C43" s="21" t="str">
        <f>HYPERLINK(IF($AV$1="SCREEN","javascript:DrillDown('../pages/UnitSwitch.aspx?1=1&amp;UnitId="&amp;V43&amp;"')",""),W43)</f>
        <v xml:space="preserve">03-108  </v>
      </c>
      <c r="D43" s="21" t="str">
        <f>HYPERLINK(IF($AV$1="SCREEN","javascript:DrillDown('../pages/CommonUnitType.aspx?1=1&amp;UnitTypeId="&amp;X43&amp;"')",""),Y43)</f>
        <v xml:space="preserve">at-2-tc </v>
      </c>
      <c r="E43" s="22">
        <v>1003</v>
      </c>
      <c r="F43" s="23">
        <v>2</v>
      </c>
      <c r="G43" s="32" t="str">
        <f>HYPERLINK(IF(OR(TRIM(AA43)="VACANT",$AV$1="EXCEL"),"","javascript:DrillDown('../pages/TenantSwitch.aspx?1=1&amp;TenantId="&amp;Z43&amp;"')"),AA43)</f>
        <v>Allen, Denisce</v>
      </c>
      <c r="H43" s="24" t="s">
        <v>71</v>
      </c>
      <c r="I43" s="24" t="s">
        <v>70</v>
      </c>
      <c r="J43" s="23" t="str">
        <f>HYPERLINK(IF($AV$1="SCREEN",IF(TRIM(AD43)="1","javascript:DrillDown('../pages/AffCert50059.aspx?1=1&amp;id="&amp;AB43&amp;"')",IF(TRIM(AD43)="2","javascript:DrillDown('../pages/AffCertTaxCredit.aspx?1=1&amp;id="&amp;AB43&amp;"')",IF(TRIM(AD43)="6","javascript:DrillDown('../pages/AffCertHOME.aspx?1=1&amp;id="&amp;AB43&amp;"')",IF(TRIM(AD43)="7","javascript:DrillDown('../pages/AffCertRD.aspx?1=1&amp;id="&amp;AB43&amp;"')",IF(TRIM(AD43)="8","javascript:DrillDown('../pages/AffCertLocalProgram.aspx?1=1&amp;id="&amp;AB43&amp;"')",""))))),""),AF43)</f>
        <v>IR</v>
      </c>
      <c r="K43" s="25" t="s">
        <v>115</v>
      </c>
      <c r="L43" s="22">
        <v>1101</v>
      </c>
      <c r="M43" s="22">
        <v>944</v>
      </c>
      <c r="N43" s="22">
        <v>0</v>
      </c>
      <c r="O43" s="22">
        <v>0</v>
      </c>
      <c r="P43" s="22">
        <v>252</v>
      </c>
      <c r="Q43" s="22">
        <v>607</v>
      </c>
      <c r="R43" s="22">
        <v>85</v>
      </c>
      <c r="S43" s="22">
        <v>0</v>
      </c>
      <c r="T43" s="22">
        <v>692</v>
      </c>
      <c r="U43" s="22">
        <v>0</v>
      </c>
      <c r="V43" s="14">
        <v>51589</v>
      </c>
      <c r="W43" s="8" t="s">
        <v>116</v>
      </c>
      <c r="X43" s="7">
        <v>3530</v>
      </c>
      <c r="Y43" s="8" t="s">
        <v>63</v>
      </c>
      <c r="Z43" s="35">
        <v>163494</v>
      </c>
      <c r="AA43" s="35" t="s">
        <v>117</v>
      </c>
      <c r="AB43" s="9">
        <v>565372</v>
      </c>
      <c r="AC43" s="10" t="s">
        <v>35</v>
      </c>
      <c r="AD43" s="10">
        <v>2</v>
      </c>
      <c r="AE43" s="10">
        <v>0</v>
      </c>
      <c r="AF43" s="10" t="str">
        <f>IF(AE43&gt;0,AC43&amp;"-"&amp;AE43,AC43)</f>
        <v>IR</v>
      </c>
      <c r="AG43" s="10">
        <v>1256</v>
      </c>
      <c r="AH43" s="10" t="s">
        <v>68</v>
      </c>
      <c r="AI43" s="6">
        <v>1003</v>
      </c>
      <c r="AJ43" s="6">
        <v>1101</v>
      </c>
      <c r="AK43" s="6">
        <v>944</v>
      </c>
      <c r="AL43" s="6">
        <v>0</v>
      </c>
      <c r="AM43" s="6">
        <v>0</v>
      </c>
      <c r="AN43" s="6">
        <v>252</v>
      </c>
      <c r="AO43" s="6">
        <v>607</v>
      </c>
      <c r="AP43" s="6">
        <v>85</v>
      </c>
      <c r="AQ43" s="6">
        <v>0</v>
      </c>
      <c r="AR43" s="6">
        <v>692</v>
      </c>
      <c r="AS43" s="6">
        <v>0</v>
      </c>
      <c r="AT43" s="29" t="str">
        <f>IF(LEN(B43)=0,"",1)</f>
        <v/>
      </c>
      <c r="AU43" t="s">
        <v>60</v>
      </c>
    </row>
    <row r="44" spans="1:47" ht="12.75">
      <c r="A44" s="30" t="str">
        <f>HYPERLINK(IF($AV$1="SCREEN","javascript:DrillDown('../pages/CommonProperty.aspx?1=1&amp;PropertyId="&amp;AG44&amp;"')",""),B44)</f>
        <v/>
      </c>
      <c r="B44" s="20"/>
      <c r="C44" s="21" t="str">
        <f>HYPERLINK(IF($AV$1="SCREEN","javascript:DrillDown('../pages/UnitSwitch.aspx?1=1&amp;UnitId="&amp;V44&amp;"')",""),W44)</f>
        <v xml:space="preserve">03-201  </v>
      </c>
      <c r="D44" s="21" t="str">
        <f>HYPERLINK(IF($AV$1="SCREEN","javascript:DrillDown('../pages/CommonUnitType.aspx?1=1&amp;UnitTypeId="&amp;X44&amp;"')",""),Y44)</f>
        <v xml:space="preserve">at-2-tc </v>
      </c>
      <c r="E44" s="22">
        <v>1003</v>
      </c>
      <c r="F44" s="23">
        <v>2</v>
      </c>
      <c r="G44" s="32" t="str">
        <f>HYPERLINK(IF(OR(TRIM(AA44)="VACANT",$AV$1="EXCEL"),"","javascript:DrillDown('../pages/TenantSwitch.aspx?1=1&amp;TenantId="&amp;Z44&amp;"')"),AA44)</f>
        <v>Sanders, Christina</v>
      </c>
      <c r="H44" s="24" t="s">
        <v>71</v>
      </c>
      <c r="I44" s="24" t="s">
        <v>70</v>
      </c>
      <c r="J44" s="23" t="str">
        <f>HYPERLINK(IF($AV$1="SCREEN",IF(TRIM(AD44)="1","javascript:DrillDown('../pages/AffCert50059.aspx?1=1&amp;id="&amp;AB44&amp;"')",IF(TRIM(AD44)="2","javascript:DrillDown('../pages/AffCertTaxCredit.aspx?1=1&amp;id="&amp;AB44&amp;"')",IF(TRIM(AD44)="6","javascript:DrillDown('../pages/AffCertHOME.aspx?1=1&amp;id="&amp;AB44&amp;"')",IF(TRIM(AD44)="7","javascript:DrillDown('../pages/AffCertRD.aspx?1=1&amp;id="&amp;AB44&amp;"')",IF(TRIM(AD44)="8","javascript:DrillDown('../pages/AffCertLocalProgram.aspx?1=1&amp;id="&amp;AB44&amp;"')",""))))),""),AF44)</f>
        <v>MI</v>
      </c>
      <c r="K44" s="25" t="s">
        <v>118</v>
      </c>
      <c r="L44" s="22">
        <v>1101</v>
      </c>
      <c r="M44" s="22">
        <v>682</v>
      </c>
      <c r="N44" s="22">
        <v>0</v>
      </c>
      <c r="O44" s="22">
        <v>0</v>
      </c>
      <c r="P44" s="22">
        <v>0</v>
      </c>
      <c r="Q44" s="22">
        <v>682</v>
      </c>
      <c r="R44" s="22">
        <v>0</v>
      </c>
      <c r="S44" s="22">
        <v>0</v>
      </c>
      <c r="T44" s="22">
        <v>682</v>
      </c>
      <c r="U44" s="22">
        <v>0</v>
      </c>
      <c r="V44" s="14">
        <v>51590</v>
      </c>
      <c r="W44" s="8" t="s">
        <v>119</v>
      </c>
      <c r="X44" s="7">
        <v>3530</v>
      </c>
      <c r="Y44" s="8" t="s">
        <v>63</v>
      </c>
      <c r="Z44" s="35">
        <v>163495</v>
      </c>
      <c r="AA44" s="35" t="s">
        <v>120</v>
      </c>
      <c r="AB44" s="9">
        <v>550417</v>
      </c>
      <c r="AC44" s="10" t="s">
        <v>39</v>
      </c>
      <c r="AD44" s="10">
        <v>2</v>
      </c>
      <c r="AE44" s="10">
        <v>0</v>
      </c>
      <c r="AF44" s="10" t="str">
        <f>IF(AE44&gt;0,AC44&amp;"-"&amp;AE44,AC44)</f>
        <v>MI</v>
      </c>
      <c r="AG44" s="10">
        <v>1256</v>
      </c>
      <c r="AH44" s="10" t="s">
        <v>68</v>
      </c>
      <c r="AI44" s="6">
        <v>1003</v>
      </c>
      <c r="AJ44" s="6">
        <v>1101</v>
      </c>
      <c r="AK44" s="6">
        <v>682</v>
      </c>
      <c r="AL44" s="6">
        <v>0</v>
      </c>
      <c r="AM44" s="6">
        <v>0</v>
      </c>
      <c r="AN44" s="6">
        <v>0</v>
      </c>
      <c r="AO44" s="6">
        <v>682</v>
      </c>
      <c r="AP44" s="6">
        <v>0</v>
      </c>
      <c r="AQ44" s="6">
        <v>0</v>
      </c>
      <c r="AR44" s="6">
        <v>682</v>
      </c>
      <c r="AS44" s="6">
        <v>0</v>
      </c>
      <c r="AT44" s="29" t="str">
        <f>IF(LEN(B44)=0,"",1)</f>
        <v/>
      </c>
      <c r="AU44" t="s">
        <v>60</v>
      </c>
    </row>
    <row r="45" spans="1:47" ht="12.75">
      <c r="A45" s="30" t="str">
        <f>HYPERLINK(IF($AV$1="SCREEN","javascript:DrillDown('../pages/CommonProperty.aspx?1=1&amp;PropertyId="&amp;AG45&amp;"')",""),B45)</f>
        <v/>
      </c>
      <c r="B45" s="20"/>
      <c r="C45" s="21" t="str">
        <f>HYPERLINK(IF($AV$1="SCREEN","javascript:DrillDown('../pages/UnitSwitch.aspx?1=1&amp;UnitId="&amp;V45&amp;"')",""),W45)</f>
        <v xml:space="preserve">03-202  </v>
      </c>
      <c r="D45" s="21" t="str">
        <f>HYPERLINK(IF($AV$1="SCREEN","javascript:DrillDown('../pages/CommonUnitType.aspx?1=1&amp;UnitTypeId="&amp;X45&amp;"')",""),Y45)</f>
        <v xml:space="preserve">at-2-tc </v>
      </c>
      <c r="E45" s="22">
        <v>1003</v>
      </c>
      <c r="F45" s="23">
        <v>2</v>
      </c>
      <c r="G45" s="32" t="str">
        <f>HYPERLINK(IF(OR(TRIM(AA45)="VACANT",$AV$1="EXCEL"),"","javascript:DrillDown('../pages/TenantSwitch.aspx?1=1&amp;TenantId="&amp;Z45&amp;"')"),AA45)</f>
        <v>VACANT</v>
      </c>
      <c r="H45" s="24"/>
      <c r="I45" s="24" t="s">
        <v>70</v>
      </c>
      <c r="J45" s="23" t="str">
        <f>HYPERLINK(IF($AV$1="SCREEN",IF(TRIM(AD45)="1","javascript:DrillDown('../pages/AffCert50059.aspx?1=1&amp;id="&amp;AB45&amp;"')",IF(TRIM(AD45)="2","javascript:DrillDown('../pages/AffCertTaxCredit.aspx?1=1&amp;id="&amp;AB45&amp;"')",IF(TRIM(AD45)="6","javascript:DrillDown('../pages/AffCertHOME.aspx?1=1&amp;id="&amp;AB45&amp;"')",IF(TRIM(AD45)="7","javascript:DrillDown('../pages/AffCertRD.aspx?1=1&amp;id="&amp;AB45&amp;"')",IF(TRIM(AD45)="8","javascript:DrillDown('../pages/AffCertLocalProgram.aspx?1=1&amp;id="&amp;AB45&amp;"')",""))))),""),AF45)</f>
        <v/>
      </c>
      <c r="K45" s="25" t="s">
        <v>70</v>
      </c>
      <c r="L45" s="22">
        <v>1101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85</v>
      </c>
      <c r="S45" s="22">
        <v>0</v>
      </c>
      <c r="T45" s="22">
        <v>0</v>
      </c>
      <c r="U45" s="22">
        <v>0</v>
      </c>
      <c r="V45" s="14">
        <v>51591</v>
      </c>
      <c r="W45" s="8" t="s">
        <v>121</v>
      </c>
      <c r="X45" s="7">
        <v>3530</v>
      </c>
      <c r="Y45" s="8" t="s">
        <v>63</v>
      </c>
      <c r="Z45" s="35"/>
      <c r="AA45" s="35" t="s">
        <v>43</v>
      </c>
      <c r="AB45" s="9"/>
      <c r="AC45" s="10" t="s">
        <v>70</v>
      </c>
      <c r="AD45" s="10"/>
      <c r="AE45" s="10"/>
      <c r="AF45" s="10" t="str">
        <f>IF(AE45&gt;0,AC45&amp;"-"&amp;AE45,AC45)</f>
        <v/>
      </c>
      <c r="AG45" s="10">
        <v>1256</v>
      </c>
      <c r="AH45" s="10" t="s">
        <v>68</v>
      </c>
      <c r="AI45" s="6">
        <v>1003</v>
      </c>
      <c r="AJ45" s="6">
        <v>1101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85</v>
      </c>
      <c r="AQ45" s="6">
        <v>0</v>
      </c>
      <c r="AR45" s="6">
        <v>0</v>
      </c>
      <c r="AS45" s="6">
        <v>0</v>
      </c>
      <c r="AT45" s="29" t="str">
        <f>IF(LEN(B45)=0,"",1)</f>
        <v/>
      </c>
      <c r="AU45" t="s">
        <v>60</v>
      </c>
    </row>
    <row r="46" spans="1:47" ht="12.75">
      <c r="A46" s="30" t="str">
        <f>HYPERLINK(IF($AV$1="SCREEN","javascript:DrillDown('../pages/CommonProperty.aspx?1=1&amp;PropertyId="&amp;AG46&amp;"')",""),B46)</f>
        <v/>
      </c>
      <c r="B46" s="20"/>
      <c r="C46" s="21" t="str">
        <f>HYPERLINK(IF($AV$1="SCREEN","javascript:DrillDown('../pages/UnitSwitch.aspx?1=1&amp;UnitId="&amp;V46&amp;"')",""),W46)</f>
        <v xml:space="preserve">03-203  </v>
      </c>
      <c r="D46" s="21" t="str">
        <f>HYPERLINK(IF($AV$1="SCREEN","javascript:DrillDown('../pages/CommonUnitType.aspx?1=1&amp;UnitTypeId="&amp;X46&amp;"')",""),Y46)</f>
        <v xml:space="preserve">at-2-tc </v>
      </c>
      <c r="E46" s="22">
        <v>1003</v>
      </c>
      <c r="F46" s="23">
        <v>2</v>
      </c>
      <c r="G46" s="32" t="str">
        <f>HYPERLINK(IF(OR(TRIM(AA46)="VACANT",$AV$1="EXCEL"),"","javascript:DrillDown('../pages/TenantSwitch.aspx?1=1&amp;TenantId="&amp;Z46&amp;"')"),AA46)</f>
        <v>VACANT</v>
      </c>
      <c r="H46" s="24"/>
      <c r="I46" s="24" t="s">
        <v>70</v>
      </c>
      <c r="J46" s="23" t="str">
        <f>HYPERLINK(IF($AV$1="SCREEN",IF(TRIM(AD46)="1","javascript:DrillDown('../pages/AffCert50059.aspx?1=1&amp;id="&amp;AB46&amp;"')",IF(TRIM(AD46)="2","javascript:DrillDown('../pages/AffCertTaxCredit.aspx?1=1&amp;id="&amp;AB46&amp;"')",IF(TRIM(AD46)="6","javascript:DrillDown('../pages/AffCertHOME.aspx?1=1&amp;id="&amp;AB46&amp;"')",IF(TRIM(AD46)="7","javascript:DrillDown('../pages/AffCertRD.aspx?1=1&amp;id="&amp;AB46&amp;"')",IF(TRIM(AD46)="8","javascript:DrillDown('../pages/AffCertLocalProgram.aspx?1=1&amp;id="&amp;AB46&amp;"')",""))))),""),AF46)</f>
        <v/>
      </c>
      <c r="K46" s="25" t="s">
        <v>70</v>
      </c>
      <c r="L46" s="22">
        <v>1101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85</v>
      </c>
      <c r="S46" s="22">
        <v>0</v>
      </c>
      <c r="T46" s="22">
        <v>0</v>
      </c>
      <c r="U46" s="22">
        <v>0</v>
      </c>
      <c r="V46" s="14">
        <v>51592</v>
      </c>
      <c r="W46" s="8" t="s">
        <v>122</v>
      </c>
      <c r="X46" s="7">
        <v>3530</v>
      </c>
      <c r="Y46" s="8" t="s">
        <v>63</v>
      </c>
      <c r="Z46" s="35"/>
      <c r="AA46" s="35" t="s">
        <v>43</v>
      </c>
      <c r="AB46" s="9"/>
      <c r="AC46" s="10" t="s">
        <v>70</v>
      </c>
      <c r="AD46" s="10"/>
      <c r="AE46" s="10"/>
      <c r="AF46" s="10" t="str">
        <f>IF(AE46&gt;0,AC46&amp;"-"&amp;AE46,AC46)</f>
        <v/>
      </c>
      <c r="AG46" s="10">
        <v>1256</v>
      </c>
      <c r="AH46" s="10" t="s">
        <v>68</v>
      </c>
      <c r="AI46" s="6">
        <v>1003</v>
      </c>
      <c r="AJ46" s="6">
        <v>1101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85</v>
      </c>
      <c r="AQ46" s="6">
        <v>0</v>
      </c>
      <c r="AR46" s="6">
        <v>0</v>
      </c>
      <c r="AS46" s="6">
        <v>0</v>
      </c>
      <c r="AT46" s="29" t="str">
        <f>IF(LEN(B46)=0,"",1)</f>
        <v/>
      </c>
      <c r="AU46" t="s">
        <v>60</v>
      </c>
    </row>
    <row r="47" spans="1:47" ht="12.75">
      <c r="A47" s="30" t="str">
        <f>HYPERLINK(IF($AV$1="SCREEN","javascript:DrillDown('../pages/CommonProperty.aspx?1=1&amp;PropertyId="&amp;AG47&amp;"')",""),B47)</f>
        <v/>
      </c>
      <c r="B47" s="20"/>
      <c r="C47" s="21" t="str">
        <f>HYPERLINK(IF($AV$1="SCREEN","javascript:DrillDown('../pages/UnitSwitch.aspx?1=1&amp;UnitId="&amp;V47&amp;"')",""),W47)</f>
        <v xml:space="preserve">03-204  </v>
      </c>
      <c r="D47" s="21" t="str">
        <f>HYPERLINK(IF($AV$1="SCREEN","javascript:DrillDown('../pages/CommonUnitType.aspx?1=1&amp;UnitTypeId="&amp;X47&amp;"')",""),Y47)</f>
        <v xml:space="preserve">at-2-tc </v>
      </c>
      <c r="E47" s="22">
        <v>1003</v>
      </c>
      <c r="F47" s="23">
        <v>2</v>
      </c>
      <c r="G47" s="32" t="str">
        <f>HYPERLINK(IF(OR(TRIM(AA47)="VACANT",$AV$1="EXCEL"),"","javascript:DrillDown('../pages/TenantSwitch.aspx?1=1&amp;TenantId="&amp;Z47&amp;"')"),AA47)</f>
        <v>VACANT</v>
      </c>
      <c r="H47" s="24"/>
      <c r="I47" s="24" t="s">
        <v>70</v>
      </c>
      <c r="J47" s="23" t="str">
        <f>HYPERLINK(IF($AV$1="SCREEN",IF(TRIM(AD47)="1","javascript:DrillDown('../pages/AffCert50059.aspx?1=1&amp;id="&amp;AB47&amp;"')",IF(TRIM(AD47)="2","javascript:DrillDown('../pages/AffCertTaxCredit.aspx?1=1&amp;id="&amp;AB47&amp;"')",IF(TRIM(AD47)="6","javascript:DrillDown('../pages/AffCertHOME.aspx?1=1&amp;id="&amp;AB47&amp;"')",IF(TRIM(AD47)="7","javascript:DrillDown('../pages/AffCertRD.aspx?1=1&amp;id="&amp;AB47&amp;"')",IF(TRIM(AD47)="8","javascript:DrillDown('../pages/AffCertLocalProgram.aspx?1=1&amp;id="&amp;AB47&amp;"')",""))))),""),AF47)</f>
        <v/>
      </c>
      <c r="K47" s="25" t="s">
        <v>70</v>
      </c>
      <c r="L47" s="22">
        <v>1101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85</v>
      </c>
      <c r="S47" s="22">
        <v>0</v>
      </c>
      <c r="T47" s="22">
        <v>0</v>
      </c>
      <c r="U47" s="22">
        <v>0</v>
      </c>
      <c r="V47" s="14">
        <v>51593</v>
      </c>
      <c r="W47" s="8" t="s">
        <v>123</v>
      </c>
      <c r="X47" s="7">
        <v>3530</v>
      </c>
      <c r="Y47" s="8" t="s">
        <v>63</v>
      </c>
      <c r="Z47" s="35"/>
      <c r="AA47" s="35" t="s">
        <v>43</v>
      </c>
      <c r="AB47" s="9"/>
      <c r="AC47" s="10" t="s">
        <v>70</v>
      </c>
      <c r="AD47" s="10"/>
      <c r="AE47" s="10"/>
      <c r="AF47" s="10" t="str">
        <f>IF(AE47&gt;0,AC47&amp;"-"&amp;AE47,AC47)</f>
        <v/>
      </c>
      <c r="AG47" s="10">
        <v>1256</v>
      </c>
      <c r="AH47" s="10" t="s">
        <v>68</v>
      </c>
      <c r="AI47" s="6">
        <v>1003</v>
      </c>
      <c r="AJ47" s="6">
        <v>1101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85</v>
      </c>
      <c r="AQ47" s="6">
        <v>0</v>
      </c>
      <c r="AR47" s="6">
        <v>0</v>
      </c>
      <c r="AS47" s="6">
        <v>0</v>
      </c>
      <c r="AT47" s="29" t="str">
        <f>IF(LEN(B47)=0,"",1)</f>
        <v/>
      </c>
      <c r="AU47" t="s">
        <v>60</v>
      </c>
    </row>
    <row r="48" spans="1:47" ht="12.75">
      <c r="A48" s="30" t="str">
        <f>HYPERLINK(IF($AV$1="SCREEN","javascript:DrillDown('../pages/CommonProperty.aspx?1=1&amp;PropertyId="&amp;AG48&amp;"')",""),B48)</f>
        <v/>
      </c>
      <c r="B48" s="20"/>
      <c r="C48" s="21" t="str">
        <f>HYPERLINK(IF($AV$1="SCREEN","javascript:DrillDown('../pages/UnitSwitch.aspx?1=1&amp;UnitId="&amp;V48&amp;"')",""),W48)</f>
        <v xml:space="preserve">03-205  </v>
      </c>
      <c r="D48" s="21" t="str">
        <f>HYPERLINK(IF($AV$1="SCREEN","javascript:DrillDown('../pages/CommonUnitType.aspx?1=1&amp;UnitTypeId="&amp;X48&amp;"')",""),Y48)</f>
        <v xml:space="preserve">at-2-tc </v>
      </c>
      <c r="E48" s="22">
        <v>1003</v>
      </c>
      <c r="F48" s="23">
        <v>2</v>
      </c>
      <c r="G48" s="32" t="str">
        <f>HYPERLINK(IF(OR(TRIM(AA48)="VACANT",$AV$1="EXCEL"),"","javascript:DrillDown('../pages/TenantSwitch.aspx?1=1&amp;TenantId="&amp;Z48&amp;"')"),AA48)</f>
        <v>VACANT</v>
      </c>
      <c r="H48" s="24"/>
      <c r="I48" s="24" t="s">
        <v>70</v>
      </c>
      <c r="J48" s="23" t="str">
        <f>HYPERLINK(IF($AV$1="SCREEN",IF(TRIM(AD48)="1","javascript:DrillDown('../pages/AffCert50059.aspx?1=1&amp;id="&amp;AB48&amp;"')",IF(TRIM(AD48)="2","javascript:DrillDown('../pages/AffCertTaxCredit.aspx?1=1&amp;id="&amp;AB48&amp;"')",IF(TRIM(AD48)="6","javascript:DrillDown('../pages/AffCertHOME.aspx?1=1&amp;id="&amp;AB48&amp;"')",IF(TRIM(AD48)="7","javascript:DrillDown('../pages/AffCertRD.aspx?1=1&amp;id="&amp;AB48&amp;"')",IF(TRIM(AD48)="8","javascript:DrillDown('../pages/AffCertLocalProgram.aspx?1=1&amp;id="&amp;AB48&amp;"')",""))))),""),AF48)</f>
        <v/>
      </c>
      <c r="K48" s="25" t="s">
        <v>70</v>
      </c>
      <c r="L48" s="22">
        <v>1101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85</v>
      </c>
      <c r="S48" s="22">
        <v>0</v>
      </c>
      <c r="T48" s="22">
        <v>0</v>
      </c>
      <c r="U48" s="22">
        <v>0</v>
      </c>
      <c r="V48" s="14">
        <v>51594</v>
      </c>
      <c r="W48" s="8" t="s">
        <v>124</v>
      </c>
      <c r="X48" s="7">
        <v>3530</v>
      </c>
      <c r="Y48" s="8" t="s">
        <v>63</v>
      </c>
      <c r="Z48" s="35"/>
      <c r="AA48" s="35" t="s">
        <v>43</v>
      </c>
      <c r="AB48" s="9"/>
      <c r="AC48" s="10" t="s">
        <v>70</v>
      </c>
      <c r="AD48" s="10"/>
      <c r="AE48" s="10"/>
      <c r="AF48" s="10" t="str">
        <f>IF(AE48&gt;0,AC48&amp;"-"&amp;AE48,AC48)</f>
        <v/>
      </c>
      <c r="AG48" s="10">
        <v>1256</v>
      </c>
      <c r="AH48" s="10" t="s">
        <v>68</v>
      </c>
      <c r="AI48" s="6">
        <v>1003</v>
      </c>
      <c r="AJ48" s="6">
        <v>1101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85</v>
      </c>
      <c r="AQ48" s="6">
        <v>0</v>
      </c>
      <c r="AR48" s="6">
        <v>0</v>
      </c>
      <c r="AS48" s="6">
        <v>0</v>
      </c>
      <c r="AT48" s="29" t="str">
        <f>IF(LEN(B48)=0,"",1)</f>
        <v/>
      </c>
      <c r="AU48" t="s">
        <v>60</v>
      </c>
    </row>
    <row r="49" spans="1:47" ht="12.75">
      <c r="A49" s="30" t="str">
        <f>HYPERLINK(IF($AV$1="SCREEN","javascript:DrillDown('../pages/CommonProperty.aspx?1=1&amp;PropertyId="&amp;AG49&amp;"')",""),B49)</f>
        <v/>
      </c>
      <c r="B49" s="20"/>
      <c r="C49" s="21" t="str">
        <f>HYPERLINK(IF($AV$1="SCREEN","javascript:DrillDown('../pages/UnitSwitch.aspx?1=1&amp;UnitId="&amp;V49&amp;"')",""),W49)</f>
        <v xml:space="preserve">03-206  </v>
      </c>
      <c r="D49" s="21" t="str">
        <f>HYPERLINK(IF($AV$1="SCREEN","javascript:DrillDown('../pages/CommonUnitType.aspx?1=1&amp;UnitTypeId="&amp;X49&amp;"')",""),Y49)</f>
        <v xml:space="preserve">at-2-tc </v>
      </c>
      <c r="E49" s="22">
        <v>1003</v>
      </c>
      <c r="F49" s="23">
        <v>2</v>
      </c>
      <c r="G49" s="32" t="str">
        <f>HYPERLINK(IF(OR(TRIM(AA49)="VACANT",$AV$1="EXCEL"),"","javascript:DrillDown('../pages/TenantSwitch.aspx?1=1&amp;TenantId="&amp;Z49&amp;"')"),AA49)</f>
        <v>VACANT</v>
      </c>
      <c r="H49" s="24"/>
      <c r="I49" s="24" t="s">
        <v>70</v>
      </c>
      <c r="J49" s="23" t="str">
        <f>HYPERLINK(IF($AV$1="SCREEN",IF(TRIM(AD49)="1","javascript:DrillDown('../pages/AffCert50059.aspx?1=1&amp;id="&amp;AB49&amp;"')",IF(TRIM(AD49)="2","javascript:DrillDown('../pages/AffCertTaxCredit.aspx?1=1&amp;id="&amp;AB49&amp;"')",IF(TRIM(AD49)="6","javascript:DrillDown('../pages/AffCertHOME.aspx?1=1&amp;id="&amp;AB49&amp;"')",IF(TRIM(AD49)="7","javascript:DrillDown('../pages/AffCertRD.aspx?1=1&amp;id="&amp;AB49&amp;"')",IF(TRIM(AD49)="8","javascript:DrillDown('../pages/AffCertLocalProgram.aspx?1=1&amp;id="&amp;AB49&amp;"')",""))))),""),AF49)</f>
        <v/>
      </c>
      <c r="K49" s="25" t="s">
        <v>70</v>
      </c>
      <c r="L49" s="22">
        <v>1101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85</v>
      </c>
      <c r="S49" s="22">
        <v>0</v>
      </c>
      <c r="T49" s="22">
        <v>0</v>
      </c>
      <c r="U49" s="22">
        <v>0</v>
      </c>
      <c r="V49" s="14">
        <v>51595</v>
      </c>
      <c r="W49" s="8" t="s">
        <v>125</v>
      </c>
      <c r="X49" s="7">
        <v>3530</v>
      </c>
      <c r="Y49" s="8" t="s">
        <v>63</v>
      </c>
      <c r="Z49" s="35"/>
      <c r="AA49" s="35" t="s">
        <v>43</v>
      </c>
      <c r="AB49" s="9"/>
      <c r="AC49" s="10" t="s">
        <v>70</v>
      </c>
      <c r="AD49" s="10"/>
      <c r="AE49" s="10"/>
      <c r="AF49" s="10" t="str">
        <f>IF(AE49&gt;0,AC49&amp;"-"&amp;AE49,AC49)</f>
        <v/>
      </c>
      <c r="AG49" s="10">
        <v>1256</v>
      </c>
      <c r="AH49" s="10" t="s">
        <v>68</v>
      </c>
      <c r="AI49" s="6">
        <v>1003</v>
      </c>
      <c r="AJ49" s="6">
        <v>1101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85</v>
      </c>
      <c r="AQ49" s="6">
        <v>0</v>
      </c>
      <c r="AR49" s="6">
        <v>0</v>
      </c>
      <c r="AS49" s="6">
        <v>0</v>
      </c>
      <c r="AT49" s="29" t="str">
        <f>IF(LEN(B49)=0,"",1)</f>
        <v/>
      </c>
      <c r="AU49" t="s">
        <v>60</v>
      </c>
    </row>
    <row r="50" spans="1:47" ht="12.75">
      <c r="A50" s="30" t="str">
        <f>HYPERLINK(IF($AV$1="SCREEN","javascript:DrillDown('../pages/CommonProperty.aspx?1=1&amp;PropertyId="&amp;AG50&amp;"')",""),B50)</f>
        <v/>
      </c>
      <c r="B50" s="20"/>
      <c r="C50" s="21" t="str">
        <f>HYPERLINK(IF($AV$1="SCREEN","javascript:DrillDown('../pages/UnitSwitch.aspx?1=1&amp;UnitId="&amp;V50&amp;"')",""),W50)</f>
        <v xml:space="preserve">03-207  </v>
      </c>
      <c r="D50" s="21" t="str">
        <f>HYPERLINK(IF($AV$1="SCREEN","javascript:DrillDown('../pages/CommonUnitType.aspx?1=1&amp;UnitTypeId="&amp;X50&amp;"')",""),Y50)</f>
        <v xml:space="preserve">at-2-tc </v>
      </c>
      <c r="E50" s="22">
        <v>1003</v>
      </c>
      <c r="F50" s="23">
        <v>2</v>
      </c>
      <c r="G50" s="32" t="str">
        <f>HYPERLINK(IF(OR(TRIM(AA50)="VACANT",$AV$1="EXCEL"),"","javascript:DrillDown('../pages/TenantSwitch.aspx?1=1&amp;TenantId="&amp;Z50&amp;"')"),AA50)</f>
        <v>VACANT</v>
      </c>
      <c r="H50" s="24"/>
      <c r="I50" s="24" t="s">
        <v>70</v>
      </c>
      <c r="J50" s="23" t="str">
        <f>HYPERLINK(IF($AV$1="SCREEN",IF(TRIM(AD50)="1","javascript:DrillDown('../pages/AffCert50059.aspx?1=1&amp;id="&amp;AB50&amp;"')",IF(TRIM(AD50)="2","javascript:DrillDown('../pages/AffCertTaxCredit.aspx?1=1&amp;id="&amp;AB50&amp;"')",IF(TRIM(AD50)="6","javascript:DrillDown('../pages/AffCertHOME.aspx?1=1&amp;id="&amp;AB50&amp;"')",IF(TRIM(AD50)="7","javascript:DrillDown('../pages/AffCertRD.aspx?1=1&amp;id="&amp;AB50&amp;"')",IF(TRIM(AD50)="8","javascript:DrillDown('../pages/AffCertLocalProgram.aspx?1=1&amp;id="&amp;AB50&amp;"')",""))))),""),AF50)</f>
        <v/>
      </c>
      <c r="K50" s="25" t="s">
        <v>70</v>
      </c>
      <c r="L50" s="22">
        <v>1101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85</v>
      </c>
      <c r="S50" s="22">
        <v>0</v>
      </c>
      <c r="T50" s="22">
        <v>0</v>
      </c>
      <c r="U50" s="22">
        <v>0</v>
      </c>
      <c r="V50" s="14">
        <v>51596</v>
      </c>
      <c r="W50" s="8" t="s">
        <v>126</v>
      </c>
      <c r="X50" s="7">
        <v>3530</v>
      </c>
      <c r="Y50" s="8" t="s">
        <v>63</v>
      </c>
      <c r="Z50" s="35"/>
      <c r="AA50" s="35" t="s">
        <v>43</v>
      </c>
      <c r="AB50" s="9"/>
      <c r="AC50" s="10" t="s">
        <v>70</v>
      </c>
      <c r="AD50" s="10"/>
      <c r="AE50" s="10"/>
      <c r="AF50" s="10" t="str">
        <f>IF(AE50&gt;0,AC50&amp;"-"&amp;AE50,AC50)</f>
        <v/>
      </c>
      <c r="AG50" s="10">
        <v>1256</v>
      </c>
      <c r="AH50" s="10" t="s">
        <v>68</v>
      </c>
      <c r="AI50" s="6">
        <v>1003</v>
      </c>
      <c r="AJ50" s="6">
        <v>1101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85</v>
      </c>
      <c r="AQ50" s="6">
        <v>0</v>
      </c>
      <c r="AR50" s="6">
        <v>0</v>
      </c>
      <c r="AS50" s="6">
        <v>0</v>
      </c>
      <c r="AT50" s="29" t="str">
        <f>IF(LEN(B50)=0,"",1)</f>
        <v/>
      </c>
      <c r="AU50" t="s">
        <v>60</v>
      </c>
    </row>
    <row r="51" spans="1:47" ht="12.75">
      <c r="A51" s="30" t="str">
        <f>HYPERLINK(IF($AV$1="SCREEN","javascript:DrillDown('../pages/CommonProperty.aspx?1=1&amp;PropertyId="&amp;AG51&amp;"')",""),B51)</f>
        <v/>
      </c>
      <c r="B51" s="20"/>
      <c r="C51" s="21" t="str">
        <f>HYPERLINK(IF($AV$1="SCREEN","javascript:DrillDown('../pages/UnitSwitch.aspx?1=1&amp;UnitId="&amp;V51&amp;"')",""),W51)</f>
        <v xml:space="preserve">03-208  </v>
      </c>
      <c r="D51" s="21" t="str">
        <f>HYPERLINK(IF($AV$1="SCREEN","javascript:DrillDown('../pages/CommonUnitType.aspx?1=1&amp;UnitTypeId="&amp;X51&amp;"')",""),Y51)</f>
        <v xml:space="preserve">at-2-tc </v>
      </c>
      <c r="E51" s="22">
        <v>1003</v>
      </c>
      <c r="F51" s="23">
        <v>2</v>
      </c>
      <c r="G51" s="32" t="str">
        <f>HYPERLINK(IF(OR(TRIM(AA51)="VACANT",$AV$1="EXCEL"),"","javascript:DrillDown('../pages/TenantSwitch.aspx?1=1&amp;TenantId="&amp;Z51&amp;"')"),AA51)</f>
        <v>VACANT</v>
      </c>
      <c r="H51" s="24"/>
      <c r="I51" s="24" t="s">
        <v>70</v>
      </c>
      <c r="J51" s="23" t="str">
        <f>HYPERLINK(IF($AV$1="SCREEN",IF(TRIM(AD51)="1","javascript:DrillDown('../pages/AffCert50059.aspx?1=1&amp;id="&amp;AB51&amp;"')",IF(TRIM(AD51)="2","javascript:DrillDown('../pages/AffCertTaxCredit.aspx?1=1&amp;id="&amp;AB51&amp;"')",IF(TRIM(AD51)="6","javascript:DrillDown('../pages/AffCertHOME.aspx?1=1&amp;id="&amp;AB51&amp;"')",IF(TRIM(AD51)="7","javascript:DrillDown('../pages/AffCertRD.aspx?1=1&amp;id="&amp;AB51&amp;"')",IF(TRIM(AD51)="8","javascript:DrillDown('../pages/AffCertLocalProgram.aspx?1=1&amp;id="&amp;AB51&amp;"')",""))))),""),AF51)</f>
        <v/>
      </c>
      <c r="K51" s="25" t="s">
        <v>70</v>
      </c>
      <c r="L51" s="22">
        <v>1101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85</v>
      </c>
      <c r="S51" s="22">
        <v>0</v>
      </c>
      <c r="T51" s="22">
        <v>0</v>
      </c>
      <c r="U51" s="22">
        <v>0</v>
      </c>
      <c r="V51" s="14">
        <v>51597</v>
      </c>
      <c r="W51" s="8" t="s">
        <v>127</v>
      </c>
      <c r="X51" s="7">
        <v>3530</v>
      </c>
      <c r="Y51" s="8" t="s">
        <v>63</v>
      </c>
      <c r="Z51" s="35"/>
      <c r="AA51" s="35" t="s">
        <v>43</v>
      </c>
      <c r="AB51" s="9"/>
      <c r="AC51" s="10" t="s">
        <v>70</v>
      </c>
      <c r="AD51" s="10"/>
      <c r="AE51" s="10"/>
      <c r="AF51" s="10" t="str">
        <f>IF(AE51&gt;0,AC51&amp;"-"&amp;AE51,AC51)</f>
        <v/>
      </c>
      <c r="AG51" s="10">
        <v>1256</v>
      </c>
      <c r="AH51" s="10" t="s">
        <v>68</v>
      </c>
      <c r="AI51" s="6">
        <v>1003</v>
      </c>
      <c r="AJ51" s="6">
        <v>1101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85</v>
      </c>
      <c r="AQ51" s="6">
        <v>0</v>
      </c>
      <c r="AR51" s="6">
        <v>0</v>
      </c>
      <c r="AS51" s="6">
        <v>0</v>
      </c>
      <c r="AT51" s="29" t="str">
        <f>IF(LEN(B51)=0,"",1)</f>
        <v/>
      </c>
      <c r="AU51" t="s">
        <v>60</v>
      </c>
    </row>
    <row r="52" spans="1:47" ht="12.75">
      <c r="A52" s="30" t="str">
        <f>HYPERLINK(IF($AV$1="SCREEN","javascript:DrillDown('../pages/CommonProperty.aspx?1=1&amp;PropertyId="&amp;AG52&amp;"')",""),B52)</f>
        <v/>
      </c>
      <c r="B52" s="20"/>
      <c r="C52" s="21" t="str">
        <f>HYPERLINK(IF($AV$1="SCREEN","javascript:DrillDown('../pages/UnitSwitch.aspx?1=1&amp;UnitId="&amp;V52&amp;"')",""),W52)</f>
        <v xml:space="preserve">04-101  </v>
      </c>
      <c r="D52" s="21" t="str">
        <f>HYPERLINK(IF($AV$1="SCREEN","javascript:DrillDown('../pages/CommonUnitType.aspx?1=1&amp;UnitTypeId="&amp;X52&amp;"')",""),Y52)</f>
        <v xml:space="preserve">at-3-tc </v>
      </c>
      <c r="E52" s="22">
        <v>1201</v>
      </c>
      <c r="F52" s="23">
        <v>3</v>
      </c>
      <c r="G52" s="32" t="str">
        <f>HYPERLINK(IF(OR(TRIM(AA52)="VACANT",$AV$1="EXCEL"),"","javascript:DrillDown('../pages/TenantSwitch.aspx?1=1&amp;TenantId="&amp;Z52&amp;"')"),AA52)</f>
        <v>VACANT</v>
      </c>
      <c r="H52" s="24"/>
      <c r="I52" s="24" t="s">
        <v>70</v>
      </c>
      <c r="J52" s="23" t="str">
        <f>HYPERLINK(IF($AV$1="SCREEN",IF(TRIM(AD52)="1","javascript:DrillDown('../pages/AffCert50059.aspx?1=1&amp;id="&amp;AB52&amp;"')",IF(TRIM(AD52)="2","javascript:DrillDown('../pages/AffCertTaxCredit.aspx?1=1&amp;id="&amp;AB52&amp;"')",IF(TRIM(AD52)="6","javascript:DrillDown('../pages/AffCertHOME.aspx?1=1&amp;id="&amp;AB52&amp;"')",IF(TRIM(AD52)="7","javascript:DrillDown('../pages/AffCertRD.aspx?1=1&amp;id="&amp;AB52&amp;"')",IF(TRIM(AD52)="8","javascript:DrillDown('../pages/AffCertLocalProgram.aspx?1=1&amp;id="&amp;AB52&amp;"')",""))))),""),AF52)</f>
        <v/>
      </c>
      <c r="K52" s="25" t="s">
        <v>70</v>
      </c>
      <c r="L52" s="22">
        <v>1263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107</v>
      </c>
      <c r="S52" s="22">
        <v>0</v>
      </c>
      <c r="T52" s="22">
        <v>0</v>
      </c>
      <c r="U52" s="22">
        <v>0</v>
      </c>
      <c r="V52" s="14">
        <v>51606</v>
      </c>
      <c r="W52" s="8" t="s">
        <v>128</v>
      </c>
      <c r="X52" s="7">
        <v>3531</v>
      </c>
      <c r="Y52" s="8" t="s">
        <v>53</v>
      </c>
      <c r="Z52" s="35"/>
      <c r="AA52" s="35" t="s">
        <v>43</v>
      </c>
      <c r="AB52" s="9"/>
      <c r="AC52" s="10" t="s">
        <v>70</v>
      </c>
      <c r="AD52" s="10"/>
      <c r="AE52" s="10"/>
      <c r="AF52" s="10" t="str">
        <f>IF(AE52&gt;0,AC52&amp;"-"&amp;AE52,AC52)</f>
        <v/>
      </c>
      <c r="AG52" s="10">
        <v>1256</v>
      </c>
      <c r="AH52" s="10" t="s">
        <v>68</v>
      </c>
      <c r="AI52" s="6">
        <v>1201</v>
      </c>
      <c r="AJ52" s="6">
        <v>1263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107</v>
      </c>
      <c r="AQ52" s="6">
        <v>0</v>
      </c>
      <c r="AR52" s="6">
        <v>0</v>
      </c>
      <c r="AS52" s="6">
        <v>0</v>
      </c>
      <c r="AT52" s="29" t="str">
        <f>IF(LEN(B52)=0,"",1)</f>
        <v/>
      </c>
      <c r="AU52" t="s">
        <v>60</v>
      </c>
    </row>
    <row r="53" spans="1:47" ht="12.75">
      <c r="A53" s="30" t="str">
        <f>HYPERLINK(IF($AV$1="SCREEN","javascript:DrillDown('../pages/CommonProperty.aspx?1=1&amp;PropertyId="&amp;AG53&amp;"')",""),B53)</f>
        <v/>
      </c>
      <c r="B53" s="20"/>
      <c r="C53" s="21" t="str">
        <f>HYPERLINK(IF($AV$1="SCREEN","javascript:DrillDown('../pages/UnitSwitch.aspx?1=1&amp;UnitId="&amp;V53&amp;"')",""),W53)</f>
        <v xml:space="preserve">04-102  </v>
      </c>
      <c r="D53" s="21" t="str">
        <f>HYPERLINK(IF($AV$1="SCREEN","javascript:DrillDown('../pages/CommonUnitType.aspx?1=1&amp;UnitTypeId="&amp;X53&amp;"')",""),Y53)</f>
        <v xml:space="preserve">at-3-tc </v>
      </c>
      <c r="E53" s="22">
        <v>1201</v>
      </c>
      <c r="F53" s="23">
        <v>3</v>
      </c>
      <c r="G53" s="32" t="str">
        <f>HYPERLINK(IF(OR(TRIM(AA53)="VACANT",$AV$1="EXCEL"),"","javascript:DrillDown('../pages/TenantSwitch.aspx?1=1&amp;TenantId="&amp;Z53&amp;"')"),AA53)</f>
        <v>Williams, Shanequil</v>
      </c>
      <c r="H53" s="24" t="s">
        <v>71</v>
      </c>
      <c r="I53" s="24" t="s">
        <v>70</v>
      </c>
      <c r="J53" s="23" t="str">
        <f>HYPERLINK(IF($AV$1="SCREEN",IF(TRIM(AD53)="1","javascript:DrillDown('../pages/AffCert50059.aspx?1=1&amp;id="&amp;AB53&amp;"')",IF(TRIM(AD53)="2","javascript:DrillDown('../pages/AffCertTaxCredit.aspx?1=1&amp;id="&amp;AB53&amp;"')",IF(TRIM(AD53)="6","javascript:DrillDown('../pages/AffCertHOME.aspx?1=1&amp;id="&amp;AB53&amp;"')",IF(TRIM(AD53)="7","javascript:DrillDown('../pages/AffCertRD.aspx?1=1&amp;id="&amp;AB53&amp;"')",IF(TRIM(AD53)="8","javascript:DrillDown('../pages/AffCertLocalProgram.aspx?1=1&amp;id="&amp;AB53&amp;"')",""))))),""),AF53)</f>
        <v>MI</v>
      </c>
      <c r="K53" s="25" t="s">
        <v>129</v>
      </c>
      <c r="L53" s="22">
        <v>1263</v>
      </c>
      <c r="M53" s="22">
        <v>1143</v>
      </c>
      <c r="N53" s="22">
        <v>0</v>
      </c>
      <c r="O53" s="22">
        <v>0</v>
      </c>
      <c r="P53" s="22">
        <v>0</v>
      </c>
      <c r="Q53" s="22">
        <v>1143</v>
      </c>
      <c r="R53" s="22">
        <v>0</v>
      </c>
      <c r="S53" s="22">
        <v>0</v>
      </c>
      <c r="T53" s="22">
        <v>1143</v>
      </c>
      <c r="U53" s="22">
        <v>0</v>
      </c>
      <c r="V53" s="14">
        <v>51607</v>
      </c>
      <c r="W53" s="8" t="s">
        <v>130</v>
      </c>
      <c r="X53" s="7">
        <v>3531</v>
      </c>
      <c r="Y53" s="8" t="s">
        <v>53</v>
      </c>
      <c r="Z53" s="35">
        <v>163498</v>
      </c>
      <c r="AA53" s="35" t="s">
        <v>131</v>
      </c>
      <c r="AB53" s="9">
        <v>550420</v>
      </c>
      <c r="AC53" s="10" t="s">
        <v>39</v>
      </c>
      <c r="AD53" s="10">
        <v>2</v>
      </c>
      <c r="AE53" s="10">
        <v>0</v>
      </c>
      <c r="AF53" s="10" t="str">
        <f>IF(AE53&gt;0,AC53&amp;"-"&amp;AE53,AC53)</f>
        <v>MI</v>
      </c>
      <c r="AG53" s="10">
        <v>1256</v>
      </c>
      <c r="AH53" s="10" t="s">
        <v>68</v>
      </c>
      <c r="AI53" s="6">
        <v>1201</v>
      </c>
      <c r="AJ53" s="6">
        <v>1263</v>
      </c>
      <c r="AK53" s="6">
        <v>1143</v>
      </c>
      <c r="AL53" s="6">
        <v>0</v>
      </c>
      <c r="AM53" s="6">
        <v>0</v>
      </c>
      <c r="AN53" s="6">
        <v>0</v>
      </c>
      <c r="AO53" s="6">
        <v>1143</v>
      </c>
      <c r="AP53" s="6">
        <v>0</v>
      </c>
      <c r="AQ53" s="6">
        <v>0</v>
      </c>
      <c r="AR53" s="6">
        <v>1143</v>
      </c>
      <c r="AS53" s="6">
        <v>0</v>
      </c>
      <c r="AT53" s="29" t="str">
        <f>IF(LEN(B53)=0,"",1)</f>
        <v/>
      </c>
      <c r="AU53" t="s">
        <v>60</v>
      </c>
    </row>
    <row r="54" spans="1:47" ht="12.75">
      <c r="A54" s="30" t="str">
        <f>HYPERLINK(IF($AV$1="SCREEN","javascript:DrillDown('../pages/CommonProperty.aspx?1=1&amp;PropertyId="&amp;AG54&amp;"')",""),B54)</f>
        <v/>
      </c>
      <c r="B54" s="20"/>
      <c r="C54" s="21" t="str">
        <f>HYPERLINK(IF($AV$1="SCREEN","javascript:DrillDown('../pages/UnitSwitch.aspx?1=1&amp;UnitId="&amp;V54&amp;"')",""),W54)</f>
        <v xml:space="preserve">04-103  </v>
      </c>
      <c r="D54" s="21" t="str">
        <f>HYPERLINK(IF($AV$1="SCREEN","javascript:DrillDown('../pages/CommonUnitType.aspx?1=1&amp;UnitTypeId="&amp;X54&amp;"')",""),Y54)</f>
        <v xml:space="preserve">at-2-tc </v>
      </c>
      <c r="E54" s="22">
        <v>1201</v>
      </c>
      <c r="F54" s="23">
        <v>3</v>
      </c>
      <c r="G54" s="32" t="str">
        <f>HYPERLINK(IF(OR(TRIM(AA54)="VACANT",$AV$1="EXCEL"),"","javascript:DrillDown('../pages/TenantSwitch.aspx?1=1&amp;TenantId="&amp;Z54&amp;"')"),AA54)</f>
        <v>VACANT</v>
      </c>
      <c r="H54" s="24"/>
      <c r="I54" s="24" t="s">
        <v>70</v>
      </c>
      <c r="J54" s="23" t="str">
        <f>HYPERLINK(IF($AV$1="SCREEN",IF(TRIM(AD54)="1","javascript:DrillDown('../pages/AffCert50059.aspx?1=1&amp;id="&amp;AB54&amp;"')",IF(TRIM(AD54)="2","javascript:DrillDown('../pages/AffCertTaxCredit.aspx?1=1&amp;id="&amp;AB54&amp;"')",IF(TRIM(AD54)="6","javascript:DrillDown('../pages/AffCertHOME.aspx?1=1&amp;id="&amp;AB54&amp;"')",IF(TRIM(AD54)="7","javascript:DrillDown('../pages/AffCertRD.aspx?1=1&amp;id="&amp;AB54&amp;"')",IF(TRIM(AD54)="8","javascript:DrillDown('../pages/AffCertLocalProgram.aspx?1=1&amp;id="&amp;AB54&amp;"')",""))))),""),AF54)</f>
        <v/>
      </c>
      <c r="K54" s="25" t="s">
        <v>70</v>
      </c>
      <c r="L54" s="22">
        <v>1101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85</v>
      </c>
      <c r="S54" s="22">
        <v>0</v>
      </c>
      <c r="T54" s="22">
        <v>0</v>
      </c>
      <c r="U54" s="22">
        <v>0</v>
      </c>
      <c r="V54" s="14">
        <v>51598</v>
      </c>
      <c r="W54" s="8" t="s">
        <v>132</v>
      </c>
      <c r="X54" s="7">
        <v>3530</v>
      </c>
      <c r="Y54" s="8" t="s">
        <v>63</v>
      </c>
      <c r="Z54" s="35"/>
      <c r="AA54" s="35" t="s">
        <v>43</v>
      </c>
      <c r="AB54" s="9"/>
      <c r="AC54" s="10" t="s">
        <v>70</v>
      </c>
      <c r="AD54" s="10"/>
      <c r="AE54" s="10"/>
      <c r="AF54" s="10" t="str">
        <f>IF(AE54&gt;0,AC54&amp;"-"&amp;AE54,AC54)</f>
        <v/>
      </c>
      <c r="AG54" s="10">
        <v>1256</v>
      </c>
      <c r="AH54" s="10" t="s">
        <v>68</v>
      </c>
      <c r="AI54" s="6">
        <v>1201</v>
      </c>
      <c r="AJ54" s="6">
        <v>1101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85</v>
      </c>
      <c r="AQ54" s="6">
        <v>0</v>
      </c>
      <c r="AR54" s="6">
        <v>0</v>
      </c>
      <c r="AS54" s="6">
        <v>0</v>
      </c>
      <c r="AT54" s="29" t="str">
        <f>IF(LEN(B54)=0,"",1)</f>
        <v/>
      </c>
      <c r="AU54" t="s">
        <v>60</v>
      </c>
    </row>
    <row r="55" spans="1:47" ht="12.75">
      <c r="A55" s="30" t="str">
        <f>HYPERLINK(IF($AV$1="SCREEN","javascript:DrillDown('../pages/CommonProperty.aspx?1=1&amp;PropertyId="&amp;AG55&amp;"')",""),B55)</f>
        <v/>
      </c>
      <c r="B55" s="20"/>
      <c r="C55" s="21" t="str">
        <f>HYPERLINK(IF($AV$1="SCREEN","javascript:DrillDown('../pages/UnitSwitch.aspx?1=1&amp;UnitId="&amp;V55&amp;"')",""),W55)</f>
        <v xml:space="preserve">04-104  </v>
      </c>
      <c r="D55" s="21" t="str">
        <f>HYPERLINK(IF($AV$1="SCREEN","javascript:DrillDown('../pages/CommonUnitType.aspx?1=1&amp;UnitTypeId="&amp;X55&amp;"')",""),Y55)</f>
        <v xml:space="preserve">at-2-tc </v>
      </c>
      <c r="E55" s="22">
        <v>1201</v>
      </c>
      <c r="F55" s="23">
        <v>3</v>
      </c>
      <c r="G55" s="32" t="str">
        <f>HYPERLINK(IF(OR(TRIM(AA55)="VACANT",$AV$1="EXCEL"),"","javascript:DrillDown('../pages/TenantSwitch.aspx?1=1&amp;TenantId="&amp;Z55&amp;"')"),AA55)</f>
        <v>Ross, Jeffrey</v>
      </c>
      <c r="H55" s="24" t="s">
        <v>71</v>
      </c>
      <c r="I55" s="24" t="s">
        <v>70</v>
      </c>
      <c r="J55" s="23" t="str">
        <f>HYPERLINK(IF($AV$1="SCREEN",IF(TRIM(AD55)="1","javascript:DrillDown('../pages/AffCert50059.aspx?1=1&amp;id="&amp;AB55&amp;"')",IF(TRIM(AD55)="2","javascript:DrillDown('../pages/AffCertTaxCredit.aspx?1=1&amp;id="&amp;AB55&amp;"')",IF(TRIM(AD55)="6","javascript:DrillDown('../pages/AffCertHOME.aspx?1=1&amp;id="&amp;AB55&amp;"')",IF(TRIM(AD55)="7","javascript:DrillDown('../pages/AffCertRD.aspx?1=1&amp;id="&amp;AB55&amp;"')",IF(TRIM(AD55)="8","javascript:DrillDown('../pages/AffCertLocalProgram.aspx?1=1&amp;id="&amp;AB55&amp;"')",""))))),""),AF55)</f>
        <v>MI</v>
      </c>
      <c r="K55" s="25" t="s">
        <v>133</v>
      </c>
      <c r="L55" s="22">
        <v>1101</v>
      </c>
      <c r="M55" s="22">
        <v>859</v>
      </c>
      <c r="N55" s="22">
        <v>0</v>
      </c>
      <c r="O55" s="22">
        <v>0</v>
      </c>
      <c r="P55" s="22">
        <v>0</v>
      </c>
      <c r="Q55" s="22">
        <v>859</v>
      </c>
      <c r="R55" s="22">
        <v>0</v>
      </c>
      <c r="S55" s="22">
        <v>0</v>
      </c>
      <c r="T55" s="22">
        <v>859</v>
      </c>
      <c r="U55" s="22">
        <v>0</v>
      </c>
      <c r="V55" s="14">
        <v>51599</v>
      </c>
      <c r="W55" s="8" t="s">
        <v>134</v>
      </c>
      <c r="X55" s="7">
        <v>3530</v>
      </c>
      <c r="Y55" s="8" t="s">
        <v>63</v>
      </c>
      <c r="Z55" s="35">
        <v>163496</v>
      </c>
      <c r="AA55" s="35" t="s">
        <v>135</v>
      </c>
      <c r="AB55" s="9">
        <v>550432</v>
      </c>
      <c r="AC55" s="10" t="s">
        <v>39</v>
      </c>
      <c r="AD55" s="10">
        <v>2</v>
      </c>
      <c r="AE55" s="10">
        <v>0</v>
      </c>
      <c r="AF55" s="10" t="str">
        <f>IF(AE55&gt;0,AC55&amp;"-"&amp;AE55,AC55)</f>
        <v>MI</v>
      </c>
      <c r="AG55" s="10">
        <v>1256</v>
      </c>
      <c r="AH55" s="10" t="s">
        <v>68</v>
      </c>
      <c r="AI55" s="6">
        <v>1201</v>
      </c>
      <c r="AJ55" s="6">
        <v>1101</v>
      </c>
      <c r="AK55" s="6">
        <v>859</v>
      </c>
      <c r="AL55" s="6">
        <v>0</v>
      </c>
      <c r="AM55" s="6">
        <v>0</v>
      </c>
      <c r="AN55" s="6">
        <v>0</v>
      </c>
      <c r="AO55" s="6">
        <v>859</v>
      </c>
      <c r="AP55" s="6">
        <v>0</v>
      </c>
      <c r="AQ55" s="6">
        <v>0</v>
      </c>
      <c r="AR55" s="6">
        <v>859</v>
      </c>
      <c r="AS55" s="6">
        <v>0</v>
      </c>
      <c r="AT55" s="29" t="str">
        <f>IF(LEN(B55)=0,"",1)</f>
        <v/>
      </c>
      <c r="AU55" t="s">
        <v>60</v>
      </c>
    </row>
    <row r="56" spans="1:47" ht="12.75">
      <c r="A56" s="30" t="str">
        <f>HYPERLINK(IF($AV$1="SCREEN","javascript:DrillDown('../pages/CommonProperty.aspx?1=1&amp;PropertyId="&amp;AG56&amp;"')",""),B56)</f>
        <v/>
      </c>
      <c r="B56" s="20"/>
      <c r="C56" s="21" t="str">
        <f>HYPERLINK(IF($AV$1="SCREEN","javascript:DrillDown('../pages/UnitSwitch.aspx?1=1&amp;UnitId="&amp;V56&amp;"')",""),W56)</f>
        <v xml:space="preserve">04-105  </v>
      </c>
      <c r="D56" s="21" t="str">
        <f>HYPERLINK(IF($AV$1="SCREEN","javascript:DrillDown('../pages/CommonUnitType.aspx?1=1&amp;UnitTypeId="&amp;X56&amp;"')",""),Y56)</f>
        <v xml:space="preserve">at-2-tc </v>
      </c>
      <c r="E56" s="22">
        <v>1003</v>
      </c>
      <c r="F56" s="23">
        <v>2</v>
      </c>
      <c r="G56" s="32" t="str">
        <f>HYPERLINK(IF(OR(TRIM(AA56)="VACANT",$AV$1="EXCEL"),"","javascript:DrillDown('../pages/TenantSwitch.aspx?1=1&amp;TenantId="&amp;Z56&amp;"')"),AA56)</f>
        <v>VACANT</v>
      </c>
      <c r="H56" s="24"/>
      <c r="I56" s="24" t="s">
        <v>70</v>
      </c>
      <c r="J56" s="23" t="str">
        <f>HYPERLINK(IF($AV$1="SCREEN",IF(TRIM(AD56)="1","javascript:DrillDown('../pages/AffCert50059.aspx?1=1&amp;id="&amp;AB56&amp;"')",IF(TRIM(AD56)="2","javascript:DrillDown('../pages/AffCertTaxCredit.aspx?1=1&amp;id="&amp;AB56&amp;"')",IF(TRIM(AD56)="6","javascript:DrillDown('../pages/AffCertHOME.aspx?1=1&amp;id="&amp;AB56&amp;"')",IF(TRIM(AD56)="7","javascript:DrillDown('../pages/AffCertRD.aspx?1=1&amp;id="&amp;AB56&amp;"')",IF(TRIM(AD56)="8","javascript:DrillDown('../pages/AffCertLocalProgram.aspx?1=1&amp;id="&amp;AB56&amp;"')",""))))),""),AF56)</f>
        <v/>
      </c>
      <c r="K56" s="25" t="s">
        <v>70</v>
      </c>
      <c r="L56" s="22">
        <v>1101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85</v>
      </c>
      <c r="S56" s="22">
        <v>0</v>
      </c>
      <c r="T56" s="22">
        <v>0</v>
      </c>
      <c r="U56" s="22">
        <v>0</v>
      </c>
      <c r="V56" s="14">
        <v>51600</v>
      </c>
      <c r="W56" s="8" t="s">
        <v>136</v>
      </c>
      <c r="X56" s="7">
        <v>3530</v>
      </c>
      <c r="Y56" s="8" t="s">
        <v>63</v>
      </c>
      <c r="Z56" s="35"/>
      <c r="AA56" s="35" t="s">
        <v>43</v>
      </c>
      <c r="AB56" s="9"/>
      <c r="AC56" s="10" t="s">
        <v>70</v>
      </c>
      <c r="AD56" s="10"/>
      <c r="AE56" s="10"/>
      <c r="AF56" s="10" t="str">
        <f>IF(AE56&gt;0,AC56&amp;"-"&amp;AE56,AC56)</f>
        <v/>
      </c>
      <c r="AG56" s="10">
        <v>1256</v>
      </c>
      <c r="AH56" s="10" t="s">
        <v>68</v>
      </c>
      <c r="AI56" s="6">
        <v>1003</v>
      </c>
      <c r="AJ56" s="6">
        <v>1101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85</v>
      </c>
      <c r="AQ56" s="6">
        <v>0</v>
      </c>
      <c r="AR56" s="6">
        <v>0</v>
      </c>
      <c r="AS56" s="6">
        <v>0</v>
      </c>
      <c r="AT56" s="29" t="str">
        <f>IF(LEN(B56)=0,"",1)</f>
        <v/>
      </c>
      <c r="AU56" t="s">
        <v>60</v>
      </c>
    </row>
    <row r="57" spans="1:47" ht="12.75">
      <c r="A57" s="30" t="str">
        <f>HYPERLINK(IF($AV$1="SCREEN","javascript:DrillDown('../pages/CommonProperty.aspx?1=1&amp;PropertyId="&amp;AG57&amp;"')",""),B57)</f>
        <v/>
      </c>
      <c r="B57" s="20"/>
      <c r="C57" s="21" t="str">
        <f>HYPERLINK(IF($AV$1="SCREEN","javascript:DrillDown('../pages/UnitSwitch.aspx?1=1&amp;UnitId="&amp;V57&amp;"')",""),W57)</f>
        <v xml:space="preserve">04-106  </v>
      </c>
      <c r="D57" s="21" t="str">
        <f>HYPERLINK(IF($AV$1="SCREEN","javascript:DrillDown('../pages/CommonUnitType.aspx?1=1&amp;UnitTypeId="&amp;X57&amp;"')",""),Y57)</f>
        <v xml:space="preserve">at-2-tc </v>
      </c>
      <c r="E57" s="22">
        <v>1003</v>
      </c>
      <c r="F57" s="23">
        <v>2</v>
      </c>
      <c r="G57" s="32" t="str">
        <f>HYPERLINK(IF(OR(TRIM(AA57)="VACANT",$AV$1="EXCEL"),"","javascript:DrillDown('../pages/TenantSwitch.aspx?1=1&amp;TenantId="&amp;Z57&amp;"')"),AA57)</f>
        <v>VACANT</v>
      </c>
      <c r="H57" s="24"/>
      <c r="I57" s="24" t="s">
        <v>70</v>
      </c>
      <c r="J57" s="23" t="str">
        <f>HYPERLINK(IF($AV$1="SCREEN",IF(TRIM(AD57)="1","javascript:DrillDown('../pages/AffCert50059.aspx?1=1&amp;id="&amp;AB57&amp;"')",IF(TRIM(AD57)="2","javascript:DrillDown('../pages/AffCertTaxCredit.aspx?1=1&amp;id="&amp;AB57&amp;"')",IF(TRIM(AD57)="6","javascript:DrillDown('../pages/AffCertHOME.aspx?1=1&amp;id="&amp;AB57&amp;"')",IF(TRIM(AD57)="7","javascript:DrillDown('../pages/AffCertRD.aspx?1=1&amp;id="&amp;AB57&amp;"')",IF(TRIM(AD57)="8","javascript:DrillDown('../pages/AffCertLocalProgram.aspx?1=1&amp;id="&amp;AB57&amp;"')",""))))),""),AF57)</f>
        <v/>
      </c>
      <c r="K57" s="25" t="s">
        <v>70</v>
      </c>
      <c r="L57" s="22">
        <v>1101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85</v>
      </c>
      <c r="S57" s="22">
        <v>0</v>
      </c>
      <c r="T57" s="22">
        <v>0</v>
      </c>
      <c r="U57" s="22">
        <v>0</v>
      </c>
      <c r="V57" s="14">
        <v>51601</v>
      </c>
      <c r="W57" s="8" t="s">
        <v>137</v>
      </c>
      <c r="X57" s="7">
        <v>3530</v>
      </c>
      <c r="Y57" s="8" t="s">
        <v>63</v>
      </c>
      <c r="Z57" s="35"/>
      <c r="AA57" s="35" t="s">
        <v>43</v>
      </c>
      <c r="AB57" s="9"/>
      <c r="AC57" s="10" t="s">
        <v>70</v>
      </c>
      <c r="AD57" s="10"/>
      <c r="AE57" s="10"/>
      <c r="AF57" s="10" t="str">
        <f>IF(AE57&gt;0,AC57&amp;"-"&amp;AE57,AC57)</f>
        <v/>
      </c>
      <c r="AG57" s="10">
        <v>1256</v>
      </c>
      <c r="AH57" s="10" t="s">
        <v>68</v>
      </c>
      <c r="AI57" s="6">
        <v>1003</v>
      </c>
      <c r="AJ57" s="6">
        <v>1101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85</v>
      </c>
      <c r="AQ57" s="6">
        <v>0</v>
      </c>
      <c r="AR57" s="6">
        <v>0</v>
      </c>
      <c r="AS57" s="6">
        <v>0</v>
      </c>
      <c r="AT57" s="29" t="str">
        <f>IF(LEN(B57)=0,"",1)</f>
        <v/>
      </c>
      <c r="AU57" t="s">
        <v>60</v>
      </c>
    </row>
    <row r="58" spans="1:47" ht="12.75">
      <c r="A58" s="30" t="str">
        <f>HYPERLINK(IF($AV$1="SCREEN","javascript:DrillDown('../pages/CommonProperty.aspx?1=1&amp;PropertyId="&amp;AG58&amp;"')",""),B58)</f>
        <v/>
      </c>
      <c r="B58" s="20"/>
      <c r="C58" s="21" t="str">
        <f>HYPERLINK(IF($AV$1="SCREEN","javascript:DrillDown('../pages/UnitSwitch.aspx?1=1&amp;UnitId="&amp;V58&amp;"')",""),W58)</f>
        <v xml:space="preserve">04-107  </v>
      </c>
      <c r="D58" s="21" t="str">
        <f>HYPERLINK(IF($AV$1="SCREEN","javascript:DrillDown('../pages/CommonUnitType.aspx?1=1&amp;UnitTypeId="&amp;X58&amp;"')",""),Y58)</f>
        <v xml:space="preserve">at-3-tc </v>
      </c>
      <c r="E58" s="22">
        <v>1003</v>
      </c>
      <c r="F58" s="23">
        <v>2</v>
      </c>
      <c r="G58" s="32" t="str">
        <f>HYPERLINK(IF(OR(TRIM(AA58)="VACANT",$AV$1="EXCEL"),"","javascript:DrillDown('../pages/TenantSwitch.aspx?1=1&amp;TenantId="&amp;Z58&amp;"')"),AA58)</f>
        <v>VACANT</v>
      </c>
      <c r="H58" s="24"/>
      <c r="I58" s="24" t="s">
        <v>70</v>
      </c>
      <c r="J58" s="23" t="str">
        <f>HYPERLINK(IF($AV$1="SCREEN",IF(TRIM(AD58)="1","javascript:DrillDown('../pages/AffCert50059.aspx?1=1&amp;id="&amp;AB58&amp;"')",IF(TRIM(AD58)="2","javascript:DrillDown('../pages/AffCertTaxCredit.aspx?1=1&amp;id="&amp;AB58&amp;"')",IF(TRIM(AD58)="6","javascript:DrillDown('../pages/AffCertHOME.aspx?1=1&amp;id="&amp;AB58&amp;"')",IF(TRIM(AD58)="7","javascript:DrillDown('../pages/AffCertRD.aspx?1=1&amp;id="&amp;AB58&amp;"')",IF(TRIM(AD58)="8","javascript:DrillDown('../pages/AffCertLocalProgram.aspx?1=1&amp;id="&amp;AB58&amp;"')",""))))),""),AF58)</f>
        <v/>
      </c>
      <c r="K58" s="25" t="s">
        <v>70</v>
      </c>
      <c r="L58" s="22">
        <v>1263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107</v>
      </c>
      <c r="S58" s="22">
        <v>0</v>
      </c>
      <c r="T58" s="22">
        <v>0</v>
      </c>
      <c r="U58" s="22">
        <v>0</v>
      </c>
      <c r="V58" s="14">
        <v>51608</v>
      </c>
      <c r="W58" s="8" t="s">
        <v>138</v>
      </c>
      <c r="X58" s="7">
        <v>3531</v>
      </c>
      <c r="Y58" s="8" t="s">
        <v>53</v>
      </c>
      <c r="Z58" s="35"/>
      <c r="AA58" s="35" t="s">
        <v>43</v>
      </c>
      <c r="AB58" s="9"/>
      <c r="AC58" s="10" t="s">
        <v>70</v>
      </c>
      <c r="AD58" s="10"/>
      <c r="AE58" s="10"/>
      <c r="AF58" s="10" t="str">
        <f>IF(AE58&gt;0,AC58&amp;"-"&amp;AE58,AC58)</f>
        <v/>
      </c>
      <c r="AG58" s="10">
        <v>1256</v>
      </c>
      <c r="AH58" s="10" t="s">
        <v>68</v>
      </c>
      <c r="AI58" s="6">
        <v>1003</v>
      </c>
      <c r="AJ58" s="6">
        <v>1263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107</v>
      </c>
      <c r="AQ58" s="6">
        <v>0</v>
      </c>
      <c r="AR58" s="6">
        <v>0</v>
      </c>
      <c r="AS58" s="6">
        <v>0</v>
      </c>
      <c r="AT58" s="29" t="str">
        <f>IF(LEN(B58)=0,"",1)</f>
        <v/>
      </c>
      <c r="AU58" t="s">
        <v>60</v>
      </c>
    </row>
    <row r="59" spans="1:47" ht="12.75">
      <c r="A59" s="30" t="str">
        <f>HYPERLINK(IF($AV$1="SCREEN","javascript:DrillDown('../pages/CommonProperty.aspx?1=1&amp;PropertyId="&amp;AG59&amp;"')",""),B59)</f>
        <v/>
      </c>
      <c r="B59" s="20"/>
      <c r="C59" s="21" t="str">
        <f>HYPERLINK(IF($AV$1="SCREEN","javascript:DrillDown('../pages/UnitSwitch.aspx?1=1&amp;UnitId="&amp;V59&amp;"')",""),W59)</f>
        <v xml:space="preserve">04-108  </v>
      </c>
      <c r="D59" s="21" t="str">
        <f>HYPERLINK(IF($AV$1="SCREEN","javascript:DrillDown('../pages/CommonUnitType.aspx?1=1&amp;UnitTypeId="&amp;X59&amp;"')",""),Y59)</f>
        <v xml:space="preserve">at-3-tc </v>
      </c>
      <c r="E59" s="22">
        <v>1003</v>
      </c>
      <c r="F59" s="23">
        <v>2</v>
      </c>
      <c r="G59" s="32" t="str">
        <f>HYPERLINK(IF(OR(TRIM(AA59)="VACANT",$AV$1="EXCEL"),"","javascript:DrillDown('../pages/TenantSwitch.aspx?1=1&amp;TenantId="&amp;Z59&amp;"')"),AA59)</f>
        <v>S. Hoffpauir, Alycia</v>
      </c>
      <c r="H59" s="24" t="s">
        <v>71</v>
      </c>
      <c r="I59" s="24" t="s">
        <v>70</v>
      </c>
      <c r="J59" s="23" t="str">
        <f>HYPERLINK(IF($AV$1="SCREEN",IF(TRIM(AD59)="1","javascript:DrillDown('../pages/AffCert50059.aspx?1=1&amp;id="&amp;AB59&amp;"')",IF(TRIM(AD59)="2","javascript:DrillDown('../pages/AffCertTaxCredit.aspx?1=1&amp;id="&amp;AB59&amp;"')",IF(TRIM(AD59)="6","javascript:DrillDown('../pages/AffCertHOME.aspx?1=1&amp;id="&amp;AB59&amp;"')",IF(TRIM(AD59)="7","javascript:DrillDown('../pages/AffCertRD.aspx?1=1&amp;id="&amp;AB59&amp;"')",IF(TRIM(AD59)="8","javascript:DrillDown('../pages/AffCertLocalProgram.aspx?1=1&amp;id="&amp;AB59&amp;"')",""))))),""),AF59)</f>
        <v>MI</v>
      </c>
      <c r="K59" s="25" t="s">
        <v>139</v>
      </c>
      <c r="L59" s="22">
        <v>1263</v>
      </c>
      <c r="M59" s="22">
        <v>1171</v>
      </c>
      <c r="N59" s="22">
        <v>0</v>
      </c>
      <c r="O59" s="22">
        <v>0</v>
      </c>
      <c r="P59" s="22">
        <v>0</v>
      </c>
      <c r="Q59" s="22">
        <v>1064</v>
      </c>
      <c r="R59" s="22">
        <v>107</v>
      </c>
      <c r="S59" s="22">
        <v>15</v>
      </c>
      <c r="T59" s="22">
        <v>1186</v>
      </c>
      <c r="U59" s="22">
        <v>0</v>
      </c>
      <c r="V59" s="14">
        <v>51609</v>
      </c>
      <c r="W59" s="8" t="s">
        <v>140</v>
      </c>
      <c r="X59" s="7">
        <v>3531</v>
      </c>
      <c r="Y59" s="8" t="s">
        <v>53</v>
      </c>
      <c r="Z59" s="35">
        <v>163499</v>
      </c>
      <c r="AA59" s="35" t="s">
        <v>141</v>
      </c>
      <c r="AB59" s="9">
        <v>550426</v>
      </c>
      <c r="AC59" s="10" t="s">
        <v>39</v>
      </c>
      <c r="AD59" s="10">
        <v>2</v>
      </c>
      <c r="AE59" s="10">
        <v>0</v>
      </c>
      <c r="AF59" s="10" t="str">
        <f>IF(AE59&gt;0,AC59&amp;"-"&amp;AE59,AC59)</f>
        <v>MI</v>
      </c>
      <c r="AG59" s="10">
        <v>1256</v>
      </c>
      <c r="AH59" s="10" t="s">
        <v>68</v>
      </c>
      <c r="AI59" s="6">
        <v>1003</v>
      </c>
      <c r="AJ59" s="6">
        <v>1263</v>
      </c>
      <c r="AK59" s="6">
        <v>1171</v>
      </c>
      <c r="AL59" s="6">
        <v>0</v>
      </c>
      <c r="AM59" s="6">
        <v>0</v>
      </c>
      <c r="AN59" s="6">
        <v>0</v>
      </c>
      <c r="AO59" s="6">
        <v>1064</v>
      </c>
      <c r="AP59" s="6">
        <v>107</v>
      </c>
      <c r="AQ59" s="6">
        <v>15</v>
      </c>
      <c r="AR59" s="6">
        <v>1186</v>
      </c>
      <c r="AS59" s="6">
        <v>0</v>
      </c>
      <c r="AT59" s="29" t="str">
        <f>IF(LEN(B59)=0,"",1)</f>
        <v/>
      </c>
      <c r="AU59" t="s">
        <v>60</v>
      </c>
    </row>
    <row r="60" spans="1:47" ht="12.75">
      <c r="A60" s="30" t="str">
        <f>HYPERLINK(IF($AV$1="SCREEN","javascript:DrillDown('../pages/CommonProperty.aspx?1=1&amp;PropertyId="&amp;AG60&amp;"')",""),B60)</f>
        <v/>
      </c>
      <c r="B60" s="20"/>
      <c r="C60" s="21" t="str">
        <f>HYPERLINK(IF($AV$1="SCREEN","javascript:DrillDown('../pages/UnitSwitch.aspx?1=1&amp;UnitId="&amp;V60&amp;"')",""),W60)</f>
        <v xml:space="preserve">04-201  </v>
      </c>
      <c r="D60" s="21" t="str">
        <f>HYPERLINK(IF($AV$1="SCREEN","javascript:DrillDown('../pages/CommonUnitType.aspx?1=1&amp;UnitTypeId="&amp;X60&amp;"')",""),Y60)</f>
        <v xml:space="preserve">at-3-tc </v>
      </c>
      <c r="E60" s="22">
        <v>1003</v>
      </c>
      <c r="F60" s="23">
        <v>2</v>
      </c>
      <c r="G60" s="32" t="str">
        <f>HYPERLINK(IF(OR(TRIM(AA60)="VACANT",$AV$1="EXCEL"),"","javascript:DrillDown('../pages/TenantSwitch.aspx?1=1&amp;TenantId="&amp;Z60&amp;"')"),AA60)</f>
        <v>Coleman, Jasmine</v>
      </c>
      <c r="H60" s="24" t="s">
        <v>71</v>
      </c>
      <c r="I60" s="24" t="s">
        <v>70</v>
      </c>
      <c r="J60" s="23" t="str">
        <f>HYPERLINK(IF($AV$1="SCREEN",IF(TRIM(AD60)="1","javascript:DrillDown('../pages/AffCert50059.aspx?1=1&amp;id="&amp;AB60&amp;"')",IF(TRIM(AD60)="2","javascript:DrillDown('../pages/AffCertTaxCredit.aspx?1=1&amp;id="&amp;AB60&amp;"')",IF(TRIM(AD60)="6","javascript:DrillDown('../pages/AffCertHOME.aspx?1=1&amp;id="&amp;AB60&amp;"')",IF(TRIM(AD60)="7","javascript:DrillDown('../pages/AffCertRD.aspx?1=1&amp;id="&amp;AB60&amp;"')",IF(TRIM(AD60)="8","javascript:DrillDown('../pages/AffCertLocalProgram.aspx?1=1&amp;id="&amp;AB60&amp;"')",""))))),""),AF60)</f>
        <v>AR</v>
      </c>
      <c r="K60" s="25" t="s">
        <v>142</v>
      </c>
      <c r="L60" s="22">
        <v>1263</v>
      </c>
      <c r="M60" s="22">
        <v>1370</v>
      </c>
      <c r="N60" s="22">
        <v>0</v>
      </c>
      <c r="O60" s="22">
        <v>0</v>
      </c>
      <c r="P60" s="22">
        <v>1370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14">
        <v>51610</v>
      </c>
      <c r="W60" s="8" t="s">
        <v>143</v>
      </c>
      <c r="X60" s="7">
        <v>3531</v>
      </c>
      <c r="Y60" s="8" t="s">
        <v>53</v>
      </c>
      <c r="Z60" s="35">
        <v>163500</v>
      </c>
      <c r="AA60" s="35" t="s">
        <v>144</v>
      </c>
      <c r="AB60" s="9">
        <v>566556</v>
      </c>
      <c r="AC60" s="10" t="s">
        <v>67</v>
      </c>
      <c r="AD60" s="10">
        <v>2</v>
      </c>
      <c r="AE60" s="10">
        <v>0</v>
      </c>
      <c r="AF60" s="10" t="str">
        <f>IF(AE60&gt;0,AC60&amp;"-"&amp;AE60,AC60)</f>
        <v>AR</v>
      </c>
      <c r="AG60" s="10">
        <v>1256</v>
      </c>
      <c r="AH60" s="10" t="s">
        <v>68</v>
      </c>
      <c r="AI60" s="6">
        <v>1003</v>
      </c>
      <c r="AJ60" s="6">
        <v>1263</v>
      </c>
      <c r="AK60" s="6">
        <v>1370</v>
      </c>
      <c r="AL60" s="6">
        <v>0</v>
      </c>
      <c r="AM60" s="6">
        <v>0</v>
      </c>
      <c r="AN60" s="6">
        <v>1370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29" t="str">
        <f>IF(LEN(B60)=0,"",1)</f>
        <v/>
      </c>
      <c r="AU60" t="s">
        <v>60</v>
      </c>
    </row>
    <row r="61" spans="1:47" ht="12.75">
      <c r="A61" s="30" t="str">
        <f>HYPERLINK(IF($AV$1="SCREEN","javascript:DrillDown('../pages/CommonProperty.aspx?1=1&amp;PropertyId="&amp;AG61&amp;"')",""),B61)</f>
        <v/>
      </c>
      <c r="B61" s="20"/>
      <c r="C61" s="21" t="str">
        <f>HYPERLINK(IF($AV$1="SCREEN","javascript:DrillDown('../pages/UnitSwitch.aspx?1=1&amp;UnitId="&amp;V61&amp;"')",""),W61)</f>
        <v xml:space="preserve">04-202  </v>
      </c>
      <c r="D61" s="21" t="str">
        <f>HYPERLINK(IF($AV$1="SCREEN","javascript:DrillDown('../pages/CommonUnitType.aspx?1=1&amp;UnitTypeId="&amp;X61&amp;"')",""),Y61)</f>
        <v xml:space="preserve">at-3-tc </v>
      </c>
      <c r="E61" s="22">
        <v>1003</v>
      </c>
      <c r="F61" s="23">
        <v>2</v>
      </c>
      <c r="G61" s="32" t="str">
        <f>HYPERLINK(IF(OR(TRIM(AA61)="VACANT",$AV$1="EXCEL"),"","javascript:DrillDown('../pages/TenantSwitch.aspx?1=1&amp;TenantId="&amp;Z61&amp;"')"),AA61)</f>
        <v>VACANT</v>
      </c>
      <c r="H61" s="24"/>
      <c r="I61" s="24" t="s">
        <v>70</v>
      </c>
      <c r="J61" s="23" t="str">
        <f>HYPERLINK(IF($AV$1="SCREEN",IF(TRIM(AD61)="1","javascript:DrillDown('../pages/AffCert50059.aspx?1=1&amp;id="&amp;AB61&amp;"')",IF(TRIM(AD61)="2","javascript:DrillDown('../pages/AffCertTaxCredit.aspx?1=1&amp;id="&amp;AB61&amp;"')",IF(TRIM(AD61)="6","javascript:DrillDown('../pages/AffCertHOME.aspx?1=1&amp;id="&amp;AB61&amp;"')",IF(TRIM(AD61)="7","javascript:DrillDown('../pages/AffCertRD.aspx?1=1&amp;id="&amp;AB61&amp;"')",IF(TRIM(AD61)="8","javascript:DrillDown('../pages/AffCertLocalProgram.aspx?1=1&amp;id="&amp;AB61&amp;"')",""))))),""),AF61)</f>
        <v/>
      </c>
      <c r="K61" s="25" t="s">
        <v>70</v>
      </c>
      <c r="L61" s="22">
        <v>1263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107</v>
      </c>
      <c r="S61" s="22">
        <v>0</v>
      </c>
      <c r="T61" s="22">
        <v>0</v>
      </c>
      <c r="U61" s="22">
        <v>0</v>
      </c>
      <c r="V61" s="14">
        <v>51611</v>
      </c>
      <c r="W61" s="8" t="s">
        <v>145</v>
      </c>
      <c r="X61" s="7">
        <v>3531</v>
      </c>
      <c r="Y61" s="8" t="s">
        <v>53</v>
      </c>
      <c r="Z61" s="35"/>
      <c r="AA61" s="35" t="s">
        <v>43</v>
      </c>
      <c r="AB61" s="9"/>
      <c r="AC61" s="10" t="s">
        <v>70</v>
      </c>
      <c r="AD61" s="10"/>
      <c r="AE61" s="10"/>
      <c r="AF61" s="10" t="str">
        <f>IF(AE61&gt;0,AC61&amp;"-"&amp;AE61,AC61)</f>
        <v/>
      </c>
      <c r="AG61" s="10">
        <v>1256</v>
      </c>
      <c r="AH61" s="10" t="s">
        <v>68</v>
      </c>
      <c r="AI61" s="6">
        <v>1003</v>
      </c>
      <c r="AJ61" s="6">
        <v>1263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107</v>
      </c>
      <c r="AQ61" s="6">
        <v>0</v>
      </c>
      <c r="AR61" s="6">
        <v>0</v>
      </c>
      <c r="AS61" s="6">
        <v>0</v>
      </c>
      <c r="AT61" s="29" t="str">
        <f>IF(LEN(B61)=0,"",1)</f>
        <v/>
      </c>
      <c r="AU61" t="s">
        <v>60</v>
      </c>
    </row>
    <row r="62" spans="1:47" ht="12.75">
      <c r="A62" s="30" t="str">
        <f>HYPERLINK(IF($AV$1="SCREEN","javascript:DrillDown('../pages/CommonProperty.aspx?1=1&amp;PropertyId="&amp;AG62&amp;"')",""),B62)</f>
        <v/>
      </c>
      <c r="B62" s="20"/>
      <c r="C62" s="21" t="str">
        <f>HYPERLINK(IF($AV$1="SCREEN","javascript:DrillDown('../pages/UnitSwitch.aspx?1=1&amp;UnitId="&amp;V62&amp;"')",""),W62)</f>
        <v xml:space="preserve">04-203  </v>
      </c>
      <c r="D62" s="21" t="str">
        <f>HYPERLINK(IF($AV$1="SCREEN","javascript:DrillDown('../pages/CommonUnitType.aspx?1=1&amp;UnitTypeId="&amp;X62&amp;"')",""),Y62)</f>
        <v xml:space="preserve">at-2-tc </v>
      </c>
      <c r="E62" s="22">
        <v>1003</v>
      </c>
      <c r="F62" s="23">
        <v>2</v>
      </c>
      <c r="G62" s="32" t="str">
        <f>HYPERLINK(IF(OR(TRIM(AA62)="VACANT",$AV$1="EXCEL"),"","javascript:DrillDown('../pages/TenantSwitch.aspx?1=1&amp;TenantId="&amp;Z62&amp;"')"),AA62)</f>
        <v>VACANT</v>
      </c>
      <c r="H62" s="24"/>
      <c r="I62" s="24" t="s">
        <v>70</v>
      </c>
      <c r="J62" s="23" t="str">
        <f>HYPERLINK(IF($AV$1="SCREEN",IF(TRIM(AD62)="1","javascript:DrillDown('../pages/AffCert50059.aspx?1=1&amp;id="&amp;AB62&amp;"')",IF(TRIM(AD62)="2","javascript:DrillDown('../pages/AffCertTaxCredit.aspx?1=1&amp;id="&amp;AB62&amp;"')",IF(TRIM(AD62)="6","javascript:DrillDown('../pages/AffCertHOME.aspx?1=1&amp;id="&amp;AB62&amp;"')",IF(TRIM(AD62)="7","javascript:DrillDown('../pages/AffCertRD.aspx?1=1&amp;id="&amp;AB62&amp;"')",IF(TRIM(AD62)="8","javascript:DrillDown('../pages/AffCertLocalProgram.aspx?1=1&amp;id="&amp;AB62&amp;"')",""))))),""),AF62)</f>
        <v/>
      </c>
      <c r="K62" s="25" t="s">
        <v>70</v>
      </c>
      <c r="L62" s="22">
        <v>1101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85</v>
      </c>
      <c r="S62" s="22">
        <v>0</v>
      </c>
      <c r="T62" s="22">
        <v>0</v>
      </c>
      <c r="U62" s="22">
        <v>0</v>
      </c>
      <c r="V62" s="14">
        <v>51602</v>
      </c>
      <c r="W62" s="8" t="s">
        <v>146</v>
      </c>
      <c r="X62" s="7">
        <v>3530</v>
      </c>
      <c r="Y62" s="8" t="s">
        <v>63</v>
      </c>
      <c r="Z62" s="35"/>
      <c r="AA62" s="35" t="s">
        <v>43</v>
      </c>
      <c r="AB62" s="9"/>
      <c r="AC62" s="10" t="s">
        <v>70</v>
      </c>
      <c r="AD62" s="10"/>
      <c r="AE62" s="10"/>
      <c r="AF62" s="10" t="str">
        <f>IF(AE62&gt;0,AC62&amp;"-"&amp;AE62,AC62)</f>
        <v/>
      </c>
      <c r="AG62" s="10">
        <v>1256</v>
      </c>
      <c r="AH62" s="10" t="s">
        <v>68</v>
      </c>
      <c r="AI62" s="6">
        <v>1003</v>
      </c>
      <c r="AJ62" s="6">
        <v>1101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85</v>
      </c>
      <c r="AQ62" s="6">
        <v>0</v>
      </c>
      <c r="AR62" s="6">
        <v>0</v>
      </c>
      <c r="AS62" s="6">
        <v>0</v>
      </c>
      <c r="AT62" s="29" t="str">
        <f>IF(LEN(B62)=0,"",1)</f>
        <v/>
      </c>
      <c r="AU62" t="s">
        <v>60</v>
      </c>
    </row>
    <row r="63" spans="1:47" ht="12.75">
      <c r="A63" s="30" t="str">
        <f>HYPERLINK(IF($AV$1="SCREEN","javascript:DrillDown('../pages/CommonProperty.aspx?1=1&amp;PropertyId="&amp;AG63&amp;"')",""),B63)</f>
        <v/>
      </c>
      <c r="B63" s="20"/>
      <c r="C63" s="21" t="str">
        <f>HYPERLINK(IF($AV$1="SCREEN","javascript:DrillDown('../pages/UnitSwitch.aspx?1=1&amp;UnitId="&amp;V63&amp;"')",""),W63)</f>
        <v xml:space="preserve">04-204  </v>
      </c>
      <c r="D63" s="21" t="str">
        <f>HYPERLINK(IF($AV$1="SCREEN","javascript:DrillDown('../pages/CommonUnitType.aspx?1=1&amp;UnitTypeId="&amp;X63&amp;"')",""),Y63)</f>
        <v xml:space="preserve">at-2-tc </v>
      </c>
      <c r="E63" s="22">
        <v>1003</v>
      </c>
      <c r="F63" s="23">
        <v>2</v>
      </c>
      <c r="G63" s="32" t="str">
        <f>HYPERLINK(IF(OR(TRIM(AA63)="VACANT",$AV$1="EXCEL"),"","javascript:DrillDown('../pages/TenantSwitch.aspx?1=1&amp;TenantId="&amp;Z63&amp;"')"),AA63)</f>
        <v>Richmond, Patricia</v>
      </c>
      <c r="H63" s="24" t="s">
        <v>71</v>
      </c>
      <c r="I63" s="24" t="s">
        <v>70</v>
      </c>
      <c r="J63" s="23" t="str">
        <f>HYPERLINK(IF($AV$1="SCREEN",IF(TRIM(AD63)="1","javascript:DrillDown('../pages/AffCert50059.aspx?1=1&amp;id="&amp;AB63&amp;"')",IF(TRIM(AD63)="2","javascript:DrillDown('../pages/AffCertTaxCredit.aspx?1=1&amp;id="&amp;AB63&amp;"')",IF(TRIM(AD63)="6","javascript:DrillDown('../pages/AffCertHOME.aspx?1=1&amp;id="&amp;AB63&amp;"')",IF(TRIM(AD63)="7","javascript:DrillDown('../pages/AffCertRD.aspx?1=1&amp;id="&amp;AB63&amp;"')",IF(TRIM(AD63)="8","javascript:DrillDown('../pages/AffCertLocalProgram.aspx?1=1&amp;id="&amp;AB63&amp;"')",""))))),""),AF63)</f>
        <v>AR</v>
      </c>
      <c r="K63" s="25" t="s">
        <v>104</v>
      </c>
      <c r="L63" s="22">
        <v>1101</v>
      </c>
      <c r="M63" s="22">
        <v>1186</v>
      </c>
      <c r="N63" s="22">
        <v>0</v>
      </c>
      <c r="O63" s="22">
        <v>0</v>
      </c>
      <c r="P63" s="22">
        <v>530</v>
      </c>
      <c r="Q63" s="22">
        <v>656</v>
      </c>
      <c r="R63" s="22">
        <v>0</v>
      </c>
      <c r="S63" s="22">
        <v>0</v>
      </c>
      <c r="T63" s="22">
        <v>656</v>
      </c>
      <c r="U63" s="22">
        <v>0</v>
      </c>
      <c r="V63" s="14">
        <v>51603</v>
      </c>
      <c r="W63" s="8" t="s">
        <v>147</v>
      </c>
      <c r="X63" s="7">
        <v>3530</v>
      </c>
      <c r="Y63" s="8" t="s">
        <v>63</v>
      </c>
      <c r="Z63" s="35">
        <v>163497</v>
      </c>
      <c r="AA63" s="35" t="s">
        <v>148</v>
      </c>
      <c r="AB63" s="9">
        <v>564617</v>
      </c>
      <c r="AC63" s="10" t="s">
        <v>67</v>
      </c>
      <c r="AD63" s="10">
        <v>2</v>
      </c>
      <c r="AE63" s="10">
        <v>0</v>
      </c>
      <c r="AF63" s="10" t="str">
        <f>IF(AE63&gt;0,AC63&amp;"-"&amp;AE63,AC63)</f>
        <v>AR</v>
      </c>
      <c r="AG63" s="10">
        <v>1256</v>
      </c>
      <c r="AH63" s="10" t="s">
        <v>68</v>
      </c>
      <c r="AI63" s="6">
        <v>1003</v>
      </c>
      <c r="AJ63" s="6">
        <v>1101</v>
      </c>
      <c r="AK63" s="6">
        <v>1186</v>
      </c>
      <c r="AL63" s="6">
        <v>0</v>
      </c>
      <c r="AM63" s="6">
        <v>0</v>
      </c>
      <c r="AN63" s="6">
        <v>530</v>
      </c>
      <c r="AO63" s="6">
        <v>656</v>
      </c>
      <c r="AP63" s="6">
        <v>0</v>
      </c>
      <c r="AQ63" s="6">
        <v>0</v>
      </c>
      <c r="AR63" s="6">
        <v>656</v>
      </c>
      <c r="AS63" s="6">
        <v>0</v>
      </c>
      <c r="AT63" s="29" t="str">
        <f>IF(LEN(B63)=0,"",1)</f>
        <v/>
      </c>
      <c r="AU63" t="s">
        <v>60</v>
      </c>
    </row>
    <row r="64" spans="1:47" ht="12.75">
      <c r="A64" s="30" t="str">
        <f>HYPERLINK(IF($AV$1="SCREEN","javascript:DrillDown('../pages/CommonProperty.aspx?1=1&amp;PropertyId="&amp;AG64&amp;"')",""),B64)</f>
        <v/>
      </c>
      <c r="B64" s="20"/>
      <c r="C64" s="21" t="str">
        <f>HYPERLINK(IF($AV$1="SCREEN","javascript:DrillDown('../pages/UnitSwitch.aspx?1=1&amp;UnitId="&amp;V64&amp;"')",""),W64)</f>
        <v xml:space="preserve">04-205  </v>
      </c>
      <c r="D64" s="21" t="str">
        <f>HYPERLINK(IF($AV$1="SCREEN","javascript:DrillDown('../pages/CommonUnitType.aspx?1=1&amp;UnitTypeId="&amp;X64&amp;"')",""),Y64)</f>
        <v xml:space="preserve">at-2-tc </v>
      </c>
      <c r="E64" s="22">
        <v>1201</v>
      </c>
      <c r="F64" s="23">
        <v>3</v>
      </c>
      <c r="G64" s="32" t="str">
        <f>HYPERLINK(IF(OR(TRIM(AA64)="VACANT",$AV$1="EXCEL"),"","javascript:DrillDown('../pages/TenantSwitch.aspx?1=1&amp;TenantId="&amp;Z64&amp;"')"),AA64)</f>
        <v>VACANT</v>
      </c>
      <c r="H64" s="24"/>
      <c r="I64" s="24" t="s">
        <v>70</v>
      </c>
      <c r="J64" s="23" t="str">
        <f>HYPERLINK(IF($AV$1="SCREEN",IF(TRIM(AD64)="1","javascript:DrillDown('../pages/AffCert50059.aspx?1=1&amp;id="&amp;AB64&amp;"')",IF(TRIM(AD64)="2","javascript:DrillDown('../pages/AffCertTaxCredit.aspx?1=1&amp;id="&amp;AB64&amp;"')",IF(TRIM(AD64)="6","javascript:DrillDown('../pages/AffCertHOME.aspx?1=1&amp;id="&amp;AB64&amp;"')",IF(TRIM(AD64)="7","javascript:DrillDown('../pages/AffCertRD.aspx?1=1&amp;id="&amp;AB64&amp;"')",IF(TRIM(AD64)="8","javascript:DrillDown('../pages/AffCertLocalProgram.aspx?1=1&amp;id="&amp;AB64&amp;"')",""))))),""),AF64)</f>
        <v/>
      </c>
      <c r="K64" s="25" t="s">
        <v>70</v>
      </c>
      <c r="L64" s="22">
        <v>1101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85</v>
      </c>
      <c r="S64" s="22">
        <v>0</v>
      </c>
      <c r="T64" s="22">
        <v>0</v>
      </c>
      <c r="U64" s="22">
        <v>0</v>
      </c>
      <c r="V64" s="14">
        <v>51604</v>
      </c>
      <c r="W64" s="8" t="s">
        <v>149</v>
      </c>
      <c r="X64" s="7">
        <v>3530</v>
      </c>
      <c r="Y64" s="8" t="s">
        <v>63</v>
      </c>
      <c r="Z64" s="35"/>
      <c r="AA64" s="35" t="s">
        <v>43</v>
      </c>
      <c r="AB64" s="9"/>
      <c r="AC64" s="10" t="s">
        <v>70</v>
      </c>
      <c r="AD64" s="10"/>
      <c r="AE64" s="10"/>
      <c r="AF64" s="10" t="str">
        <f>IF(AE64&gt;0,AC64&amp;"-"&amp;AE64,AC64)</f>
        <v/>
      </c>
      <c r="AG64" s="10">
        <v>1256</v>
      </c>
      <c r="AH64" s="10" t="s">
        <v>68</v>
      </c>
      <c r="AI64" s="6">
        <v>1201</v>
      </c>
      <c r="AJ64" s="6">
        <v>1101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85</v>
      </c>
      <c r="AQ64" s="6">
        <v>0</v>
      </c>
      <c r="AR64" s="6">
        <v>0</v>
      </c>
      <c r="AS64" s="6">
        <v>0</v>
      </c>
      <c r="AT64" s="29" t="str">
        <f>IF(LEN(B64)=0,"",1)</f>
        <v/>
      </c>
      <c r="AU64" t="s">
        <v>60</v>
      </c>
    </row>
    <row r="65" spans="1:47" ht="12.75">
      <c r="A65" s="30" t="str">
        <f>HYPERLINK(IF($AV$1="SCREEN","javascript:DrillDown('../pages/CommonProperty.aspx?1=1&amp;PropertyId="&amp;AG65&amp;"')",""),B65)</f>
        <v/>
      </c>
      <c r="B65" s="20"/>
      <c r="C65" s="21" t="str">
        <f>HYPERLINK(IF($AV$1="SCREEN","javascript:DrillDown('../pages/UnitSwitch.aspx?1=1&amp;UnitId="&amp;V65&amp;"')",""),W65)</f>
        <v xml:space="preserve">04-206  </v>
      </c>
      <c r="D65" s="21" t="str">
        <f>HYPERLINK(IF($AV$1="SCREEN","javascript:DrillDown('../pages/CommonUnitType.aspx?1=1&amp;UnitTypeId="&amp;X65&amp;"')",""),Y65)</f>
        <v xml:space="preserve">at-2-tc </v>
      </c>
      <c r="E65" s="22">
        <v>1201</v>
      </c>
      <c r="F65" s="23">
        <v>3</v>
      </c>
      <c r="G65" s="32" t="str">
        <f>HYPERLINK(IF(OR(TRIM(AA65)="VACANT",$AV$1="EXCEL"),"","javascript:DrillDown('../pages/TenantSwitch.aspx?1=1&amp;TenantId="&amp;Z65&amp;"')"),AA65)</f>
        <v>VACANT</v>
      </c>
      <c r="H65" s="24"/>
      <c r="I65" s="24" t="s">
        <v>70</v>
      </c>
      <c r="J65" s="23" t="str">
        <f>HYPERLINK(IF($AV$1="SCREEN",IF(TRIM(AD65)="1","javascript:DrillDown('../pages/AffCert50059.aspx?1=1&amp;id="&amp;AB65&amp;"')",IF(TRIM(AD65)="2","javascript:DrillDown('../pages/AffCertTaxCredit.aspx?1=1&amp;id="&amp;AB65&amp;"')",IF(TRIM(AD65)="6","javascript:DrillDown('../pages/AffCertHOME.aspx?1=1&amp;id="&amp;AB65&amp;"')",IF(TRIM(AD65)="7","javascript:DrillDown('../pages/AffCertRD.aspx?1=1&amp;id="&amp;AB65&amp;"')",IF(TRIM(AD65)="8","javascript:DrillDown('../pages/AffCertLocalProgram.aspx?1=1&amp;id="&amp;AB65&amp;"')",""))))),""),AF65)</f>
        <v/>
      </c>
      <c r="K65" s="25" t="s">
        <v>70</v>
      </c>
      <c r="L65" s="22">
        <v>1101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85</v>
      </c>
      <c r="S65" s="22">
        <v>0</v>
      </c>
      <c r="T65" s="22">
        <v>0</v>
      </c>
      <c r="U65" s="22">
        <v>0</v>
      </c>
      <c r="V65" s="14">
        <v>51605</v>
      </c>
      <c r="W65" s="8" t="s">
        <v>150</v>
      </c>
      <c r="X65" s="7">
        <v>3530</v>
      </c>
      <c r="Y65" s="8" t="s">
        <v>63</v>
      </c>
      <c r="Z65" s="35"/>
      <c r="AA65" s="35" t="s">
        <v>43</v>
      </c>
      <c r="AB65" s="9"/>
      <c r="AC65" s="10" t="s">
        <v>70</v>
      </c>
      <c r="AD65" s="10"/>
      <c r="AE65" s="10"/>
      <c r="AF65" s="10" t="str">
        <f>IF(AE65&gt;0,AC65&amp;"-"&amp;AE65,AC65)</f>
        <v/>
      </c>
      <c r="AG65" s="10">
        <v>1256</v>
      </c>
      <c r="AH65" s="10" t="s">
        <v>68</v>
      </c>
      <c r="AI65" s="6">
        <v>1201</v>
      </c>
      <c r="AJ65" s="6">
        <v>1101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85</v>
      </c>
      <c r="AQ65" s="6">
        <v>0</v>
      </c>
      <c r="AR65" s="6">
        <v>0</v>
      </c>
      <c r="AS65" s="6">
        <v>0</v>
      </c>
      <c r="AT65" s="29" t="str">
        <f>IF(LEN(B65)=0,"",1)</f>
        <v/>
      </c>
      <c r="AU65" t="s">
        <v>60</v>
      </c>
    </row>
    <row r="66" spans="1:47" ht="12.75">
      <c r="A66" s="30" t="str">
        <f>HYPERLINK(IF($AV$1="SCREEN","javascript:DrillDown('../pages/CommonProperty.aspx?1=1&amp;PropertyId="&amp;AG66&amp;"')",""),B66)</f>
        <v/>
      </c>
      <c r="B66" s="20"/>
      <c r="C66" s="21" t="str">
        <f>HYPERLINK(IF($AV$1="SCREEN","javascript:DrillDown('../pages/UnitSwitch.aspx?1=1&amp;UnitId="&amp;V66&amp;"')",""),W66)</f>
        <v xml:space="preserve">04-207  </v>
      </c>
      <c r="D66" s="21" t="str">
        <f>HYPERLINK(IF($AV$1="SCREEN","javascript:DrillDown('../pages/CommonUnitType.aspx?1=1&amp;UnitTypeId="&amp;X66&amp;"')",""),Y66)</f>
        <v xml:space="preserve">at-3-tc </v>
      </c>
      <c r="E66" s="22">
        <v>1201</v>
      </c>
      <c r="F66" s="23">
        <v>3</v>
      </c>
      <c r="G66" s="32" t="str">
        <f>HYPERLINK(IF(OR(TRIM(AA66)="VACANT",$AV$1="EXCEL"),"","javascript:DrillDown('../pages/TenantSwitch.aspx?1=1&amp;TenantId="&amp;Z66&amp;"')"),AA66)</f>
        <v>Carlie, Shannon</v>
      </c>
      <c r="H66" s="24" t="s">
        <v>71</v>
      </c>
      <c r="I66" s="24" t="s">
        <v>70</v>
      </c>
      <c r="J66" s="23" t="str">
        <f>HYPERLINK(IF($AV$1="SCREEN",IF(TRIM(AD66)="1","javascript:DrillDown('../pages/AffCert50059.aspx?1=1&amp;id="&amp;AB66&amp;"')",IF(TRIM(AD66)="2","javascript:DrillDown('../pages/AffCertTaxCredit.aspx?1=1&amp;id="&amp;AB66&amp;"')",IF(TRIM(AD66)="6","javascript:DrillDown('../pages/AffCertHOME.aspx?1=1&amp;id="&amp;AB66&amp;"')",IF(TRIM(AD66)="7","javascript:DrillDown('../pages/AffCertRD.aspx?1=1&amp;id="&amp;AB66&amp;"')",IF(TRIM(AD66)="8","javascript:DrillDown('../pages/AffCertLocalProgram.aspx?1=1&amp;id="&amp;AB66&amp;"')",""))))),""),AF66)</f>
        <v>AR</v>
      </c>
      <c r="K66" s="25" t="s">
        <v>151</v>
      </c>
      <c r="L66" s="22">
        <v>1263</v>
      </c>
      <c r="M66" s="22">
        <v>1143</v>
      </c>
      <c r="N66" s="22">
        <v>0</v>
      </c>
      <c r="O66" s="22">
        <v>0</v>
      </c>
      <c r="P66" s="22">
        <v>0</v>
      </c>
      <c r="Q66" s="22">
        <v>1143</v>
      </c>
      <c r="R66" s="22">
        <v>0</v>
      </c>
      <c r="S66" s="22">
        <v>0</v>
      </c>
      <c r="T66" s="22">
        <v>1143</v>
      </c>
      <c r="U66" s="22">
        <v>0</v>
      </c>
      <c r="V66" s="14">
        <v>51612</v>
      </c>
      <c r="W66" s="8" t="s">
        <v>152</v>
      </c>
      <c r="X66" s="7">
        <v>3531</v>
      </c>
      <c r="Y66" s="8" t="s">
        <v>53</v>
      </c>
      <c r="Z66" s="35">
        <v>163501</v>
      </c>
      <c r="AA66" s="35" t="s">
        <v>153</v>
      </c>
      <c r="AB66" s="9">
        <v>572423</v>
      </c>
      <c r="AC66" s="10" t="s">
        <v>67</v>
      </c>
      <c r="AD66" s="10">
        <v>2</v>
      </c>
      <c r="AE66" s="10">
        <v>0</v>
      </c>
      <c r="AF66" s="10" t="str">
        <f>IF(AE66&gt;0,AC66&amp;"-"&amp;AE66,AC66)</f>
        <v>AR</v>
      </c>
      <c r="AG66" s="10">
        <v>1256</v>
      </c>
      <c r="AH66" s="10" t="s">
        <v>68</v>
      </c>
      <c r="AI66" s="6">
        <v>1201</v>
      </c>
      <c r="AJ66" s="6">
        <v>1263</v>
      </c>
      <c r="AK66" s="6">
        <v>1143</v>
      </c>
      <c r="AL66" s="6">
        <v>0</v>
      </c>
      <c r="AM66" s="6">
        <v>0</v>
      </c>
      <c r="AN66" s="6">
        <v>0</v>
      </c>
      <c r="AO66" s="6">
        <v>1143</v>
      </c>
      <c r="AP66" s="6">
        <v>0</v>
      </c>
      <c r="AQ66" s="6">
        <v>0</v>
      </c>
      <c r="AR66" s="6">
        <v>1143</v>
      </c>
      <c r="AS66" s="6">
        <v>0</v>
      </c>
      <c r="AT66" s="29" t="str">
        <f>IF(LEN(B66)=0,"",1)</f>
        <v/>
      </c>
      <c r="AU66" t="s">
        <v>60</v>
      </c>
    </row>
    <row r="67" spans="1:47" ht="12.75">
      <c r="A67" s="30" t="str">
        <f>HYPERLINK(IF($AV$1="SCREEN","javascript:DrillDown('../pages/CommonProperty.aspx?1=1&amp;PropertyId="&amp;AG67&amp;"')",""),B67)</f>
        <v/>
      </c>
      <c r="B67" s="20"/>
      <c r="C67" s="21" t="str">
        <f>HYPERLINK(IF($AV$1="SCREEN","javascript:DrillDown('../pages/UnitSwitch.aspx?1=1&amp;UnitId="&amp;V67&amp;"')",""),W67)</f>
        <v xml:space="preserve">04-208  </v>
      </c>
      <c r="D67" s="21" t="str">
        <f>HYPERLINK(IF($AV$1="SCREEN","javascript:DrillDown('../pages/CommonUnitType.aspx?1=1&amp;UnitTypeId="&amp;X67&amp;"')",""),Y67)</f>
        <v xml:space="preserve">at-3-tc </v>
      </c>
      <c r="E67" s="22">
        <v>1201</v>
      </c>
      <c r="F67" s="23">
        <v>3</v>
      </c>
      <c r="G67" s="32" t="str">
        <f>HYPERLINK(IF(OR(TRIM(AA67)="VACANT",$AV$1="EXCEL"),"","javascript:DrillDown('../pages/TenantSwitch.aspx?1=1&amp;TenantId="&amp;Z67&amp;"')"),AA67)</f>
        <v>Hamilton, LaSandra</v>
      </c>
      <c r="H67" s="24" t="s">
        <v>71</v>
      </c>
      <c r="I67" s="24" t="s">
        <v>70</v>
      </c>
      <c r="J67" s="23" t="str">
        <f>HYPERLINK(IF($AV$1="SCREEN",IF(TRIM(AD67)="1","javascript:DrillDown('../pages/AffCert50059.aspx?1=1&amp;id="&amp;AB67&amp;"')",IF(TRIM(AD67)="2","javascript:DrillDown('../pages/AffCertTaxCredit.aspx?1=1&amp;id="&amp;AB67&amp;"')",IF(TRIM(AD67)="6","javascript:DrillDown('../pages/AffCertHOME.aspx?1=1&amp;id="&amp;AB67&amp;"')",IF(TRIM(AD67)="7","javascript:DrillDown('../pages/AffCertRD.aspx?1=1&amp;id="&amp;AB67&amp;"')",IF(TRIM(AD67)="8","javascript:DrillDown('../pages/AffCertLocalProgram.aspx?1=1&amp;id="&amp;AB67&amp;"')",""))))),""),AF67)</f>
        <v>MI</v>
      </c>
      <c r="K67" s="25" t="s">
        <v>154</v>
      </c>
      <c r="L67" s="22">
        <v>1263</v>
      </c>
      <c r="M67" s="22">
        <v>939</v>
      </c>
      <c r="N67" s="22">
        <v>0</v>
      </c>
      <c r="O67" s="22">
        <v>0</v>
      </c>
      <c r="P67" s="22">
        <v>939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14">
        <v>51613</v>
      </c>
      <c r="W67" s="8" t="s">
        <v>155</v>
      </c>
      <c r="X67" s="7">
        <v>3531</v>
      </c>
      <c r="Y67" s="8" t="s">
        <v>53</v>
      </c>
      <c r="Z67" s="35">
        <v>163502</v>
      </c>
      <c r="AA67" s="35" t="s">
        <v>156</v>
      </c>
      <c r="AB67" s="9">
        <v>550508</v>
      </c>
      <c r="AC67" s="10" t="s">
        <v>39</v>
      </c>
      <c r="AD67" s="10">
        <v>2</v>
      </c>
      <c r="AE67" s="10">
        <v>0</v>
      </c>
      <c r="AF67" s="10" t="str">
        <f>IF(AE67&gt;0,AC67&amp;"-"&amp;AE67,AC67)</f>
        <v>MI</v>
      </c>
      <c r="AG67" s="10">
        <v>1256</v>
      </c>
      <c r="AH67" s="10" t="s">
        <v>68</v>
      </c>
      <c r="AI67" s="6">
        <v>1201</v>
      </c>
      <c r="AJ67" s="6">
        <v>1263</v>
      </c>
      <c r="AK67" s="6">
        <v>939</v>
      </c>
      <c r="AL67" s="6">
        <v>0</v>
      </c>
      <c r="AM67" s="6">
        <v>0</v>
      </c>
      <c r="AN67" s="6">
        <v>939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29" t="str">
        <f>IF(LEN(B67)=0,"",1)</f>
        <v/>
      </c>
      <c r="AU67" t="s">
        <v>60</v>
      </c>
    </row>
    <row r="68" spans="1:47" ht="12.75">
      <c r="A68" s="30" t="str">
        <f>HYPERLINK(IF($AV$1="SCREEN","javascript:DrillDown('../pages/CommonProperty.aspx?1=1&amp;PropertyId="&amp;AG68&amp;"')",""),B68)</f>
        <v/>
      </c>
      <c r="B68" s="20"/>
      <c r="C68" s="21" t="str">
        <f>HYPERLINK(IF($AV$1="SCREEN","javascript:DrillDown('../pages/UnitSwitch.aspx?1=1&amp;UnitId="&amp;V68&amp;"')",""),W68)</f>
        <v xml:space="preserve">05-101  </v>
      </c>
      <c r="D68" s="21" t="str">
        <f>HYPERLINK(IF($AV$1="SCREEN","javascript:DrillDown('../pages/CommonUnitType.aspx?1=1&amp;UnitTypeId="&amp;X68&amp;"')",""),Y68)</f>
        <v xml:space="preserve">at-2-tc </v>
      </c>
      <c r="E68" s="22">
        <v>1003</v>
      </c>
      <c r="F68" s="23">
        <v>2</v>
      </c>
      <c r="G68" s="32" t="str">
        <f>HYPERLINK(IF(OR(TRIM(AA68)="VACANT",$AV$1="EXCEL"),"","javascript:DrillDown('../pages/TenantSwitch.aspx?1=1&amp;TenantId="&amp;Z68&amp;"')"),AA68)</f>
        <v>VACANT</v>
      </c>
      <c r="H68" s="24"/>
      <c r="I68" s="24" t="s">
        <v>70</v>
      </c>
      <c r="J68" s="23" t="str">
        <f>HYPERLINK(IF($AV$1="SCREEN",IF(TRIM(AD68)="1","javascript:DrillDown('../pages/AffCert50059.aspx?1=1&amp;id="&amp;AB68&amp;"')",IF(TRIM(AD68)="2","javascript:DrillDown('../pages/AffCertTaxCredit.aspx?1=1&amp;id="&amp;AB68&amp;"')",IF(TRIM(AD68)="6","javascript:DrillDown('../pages/AffCertHOME.aspx?1=1&amp;id="&amp;AB68&amp;"')",IF(TRIM(AD68)="7","javascript:DrillDown('../pages/AffCertRD.aspx?1=1&amp;id="&amp;AB68&amp;"')",IF(TRIM(AD68)="8","javascript:DrillDown('../pages/AffCertLocalProgram.aspx?1=1&amp;id="&amp;AB68&amp;"')",""))))),""),AF68)</f>
        <v/>
      </c>
      <c r="K68" s="25" t="s">
        <v>70</v>
      </c>
      <c r="L68" s="22">
        <v>1101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85</v>
      </c>
      <c r="S68" s="22">
        <v>0</v>
      </c>
      <c r="T68" s="22">
        <v>0</v>
      </c>
      <c r="U68" s="22">
        <v>0</v>
      </c>
      <c r="V68" s="14">
        <v>51618</v>
      </c>
      <c r="W68" s="8" t="s">
        <v>157</v>
      </c>
      <c r="X68" s="7">
        <v>3530</v>
      </c>
      <c r="Y68" s="8" t="s">
        <v>63</v>
      </c>
      <c r="Z68" s="35"/>
      <c r="AA68" s="35" t="s">
        <v>43</v>
      </c>
      <c r="AB68" s="9"/>
      <c r="AC68" s="10" t="s">
        <v>70</v>
      </c>
      <c r="AD68" s="10"/>
      <c r="AE68" s="10"/>
      <c r="AF68" s="10" t="str">
        <f>IF(AE68&gt;0,AC68&amp;"-"&amp;AE68,AC68)</f>
        <v/>
      </c>
      <c r="AG68" s="10">
        <v>1256</v>
      </c>
      <c r="AH68" s="10" t="s">
        <v>68</v>
      </c>
      <c r="AI68" s="6">
        <v>1003</v>
      </c>
      <c r="AJ68" s="6">
        <v>1101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85</v>
      </c>
      <c r="AQ68" s="6">
        <v>0</v>
      </c>
      <c r="AR68" s="6">
        <v>0</v>
      </c>
      <c r="AS68" s="6">
        <v>0</v>
      </c>
      <c r="AT68" s="29" t="str">
        <f>IF(LEN(B68)=0,"",1)</f>
        <v/>
      </c>
      <c r="AU68" t="s">
        <v>60</v>
      </c>
    </row>
    <row r="69" spans="1:47" ht="12.75">
      <c r="A69" s="30" t="str">
        <f>HYPERLINK(IF($AV$1="SCREEN","javascript:DrillDown('../pages/CommonProperty.aspx?1=1&amp;PropertyId="&amp;AG69&amp;"')",""),B69)</f>
        <v/>
      </c>
      <c r="B69" s="20"/>
      <c r="C69" s="21" t="str">
        <f>HYPERLINK(IF($AV$1="SCREEN","javascript:DrillDown('../pages/UnitSwitch.aspx?1=1&amp;UnitId="&amp;V69&amp;"')",""),W69)</f>
        <v xml:space="preserve">05-102  </v>
      </c>
      <c r="D69" s="21" t="str">
        <f>HYPERLINK(IF($AV$1="SCREEN","javascript:DrillDown('../pages/CommonUnitType.aspx?1=1&amp;UnitTypeId="&amp;X69&amp;"')",""),Y69)</f>
        <v xml:space="preserve">at-2-tc </v>
      </c>
      <c r="E69" s="22">
        <v>1003</v>
      </c>
      <c r="F69" s="23">
        <v>2</v>
      </c>
      <c r="G69" s="32" t="str">
        <f>HYPERLINK(IF(OR(TRIM(AA69)="VACANT",$AV$1="EXCEL"),"","javascript:DrillDown('../pages/TenantSwitch.aspx?1=1&amp;TenantId="&amp;Z69&amp;"')"),AA69)</f>
        <v>Washington, Shea</v>
      </c>
      <c r="H69" s="24" t="s">
        <v>71</v>
      </c>
      <c r="I69" s="24" t="s">
        <v>70</v>
      </c>
      <c r="J69" s="23" t="str">
        <f>HYPERLINK(IF($AV$1="SCREEN",IF(TRIM(AD69)="1","javascript:DrillDown('../pages/AffCert50059.aspx?1=1&amp;id="&amp;AB69&amp;"')",IF(TRIM(AD69)="2","javascript:DrillDown('../pages/AffCertTaxCredit.aspx?1=1&amp;id="&amp;AB69&amp;"')",IF(TRIM(AD69)="6","javascript:DrillDown('../pages/AffCertHOME.aspx?1=1&amp;id="&amp;AB69&amp;"')",IF(TRIM(AD69)="7","javascript:DrillDown('../pages/AffCertRD.aspx?1=1&amp;id="&amp;AB69&amp;"')",IF(TRIM(AD69)="8","javascript:DrillDown('../pages/AffCertLocalProgram.aspx?1=1&amp;id="&amp;AB69&amp;"')",""))))),""),AF69)</f>
        <v>MI</v>
      </c>
      <c r="K69" s="25" t="s">
        <v>158</v>
      </c>
      <c r="L69" s="22">
        <v>1101</v>
      </c>
      <c r="M69" s="22">
        <v>912</v>
      </c>
      <c r="N69" s="22">
        <v>0</v>
      </c>
      <c r="O69" s="22">
        <v>0</v>
      </c>
      <c r="P69" s="22">
        <v>0</v>
      </c>
      <c r="Q69" s="22">
        <v>912</v>
      </c>
      <c r="R69" s="22">
        <v>0</v>
      </c>
      <c r="S69" s="22">
        <v>0</v>
      </c>
      <c r="T69" s="22">
        <v>912</v>
      </c>
      <c r="U69" s="22">
        <v>0</v>
      </c>
      <c r="V69" s="14">
        <v>51619</v>
      </c>
      <c r="W69" s="8" t="s">
        <v>159</v>
      </c>
      <c r="X69" s="7">
        <v>3530</v>
      </c>
      <c r="Y69" s="8" t="s">
        <v>63</v>
      </c>
      <c r="Z69" s="35">
        <v>163503</v>
      </c>
      <c r="AA69" s="35" t="s">
        <v>160</v>
      </c>
      <c r="AB69" s="9">
        <v>550739</v>
      </c>
      <c r="AC69" s="10" t="s">
        <v>39</v>
      </c>
      <c r="AD69" s="10">
        <v>2</v>
      </c>
      <c r="AE69" s="10">
        <v>0</v>
      </c>
      <c r="AF69" s="10" t="str">
        <f>IF(AE69&gt;0,AC69&amp;"-"&amp;AE69,AC69)</f>
        <v>MI</v>
      </c>
      <c r="AG69" s="10">
        <v>1256</v>
      </c>
      <c r="AH69" s="10" t="s">
        <v>68</v>
      </c>
      <c r="AI69" s="6">
        <v>1003</v>
      </c>
      <c r="AJ69" s="6">
        <v>1101</v>
      </c>
      <c r="AK69" s="6">
        <v>912</v>
      </c>
      <c r="AL69" s="6">
        <v>0</v>
      </c>
      <c r="AM69" s="6">
        <v>0</v>
      </c>
      <c r="AN69" s="6">
        <v>0</v>
      </c>
      <c r="AO69" s="6">
        <v>912</v>
      </c>
      <c r="AP69" s="6">
        <v>0</v>
      </c>
      <c r="AQ69" s="6">
        <v>0</v>
      </c>
      <c r="AR69" s="6">
        <v>912</v>
      </c>
      <c r="AS69" s="6">
        <v>0</v>
      </c>
      <c r="AT69" s="29" t="str">
        <f>IF(LEN(B69)=0,"",1)</f>
        <v/>
      </c>
      <c r="AU69" t="s">
        <v>60</v>
      </c>
    </row>
    <row r="70" spans="1:47" ht="12.75">
      <c r="A70" s="30" t="str">
        <f>HYPERLINK(IF($AV$1="SCREEN","javascript:DrillDown('../pages/CommonProperty.aspx?1=1&amp;PropertyId="&amp;AG70&amp;"')",""),B70)</f>
        <v/>
      </c>
      <c r="B70" s="20"/>
      <c r="C70" s="21" t="str">
        <f>HYPERLINK(IF($AV$1="SCREEN","javascript:DrillDown('../pages/UnitSwitch.aspx?1=1&amp;UnitId="&amp;V70&amp;"')",""),W70)</f>
        <v xml:space="preserve">05-103  </v>
      </c>
      <c r="D70" s="21" t="str">
        <f>HYPERLINK(IF($AV$1="SCREEN","javascript:DrillDown('../pages/CommonUnitType.aspx?1=1&amp;UnitTypeId="&amp;X70&amp;"')",""),Y70)</f>
        <v xml:space="preserve">at-2-tc </v>
      </c>
      <c r="E70" s="22">
        <v>749</v>
      </c>
      <c r="F70" s="23">
        <v>1</v>
      </c>
      <c r="G70" s="32" t="str">
        <f>HYPERLINK(IF(OR(TRIM(AA70)="VACANT",$AV$1="EXCEL"),"","javascript:DrillDown('../pages/TenantSwitch.aspx?1=1&amp;TenantId="&amp;Z70&amp;"')"),AA70)</f>
        <v>Guillory, Kierra</v>
      </c>
      <c r="H70" s="24" t="s">
        <v>71</v>
      </c>
      <c r="I70" s="24" t="s">
        <v>70</v>
      </c>
      <c r="J70" s="23" t="str">
        <f>HYPERLINK(IF($AV$1="SCREEN",IF(TRIM(AD70)="1","javascript:DrillDown('../pages/AffCert50059.aspx?1=1&amp;id="&amp;AB70&amp;"')",IF(TRIM(AD70)="2","javascript:DrillDown('../pages/AffCertTaxCredit.aspx?1=1&amp;id="&amp;AB70&amp;"')",IF(TRIM(AD70)="6","javascript:DrillDown('../pages/AffCertHOME.aspx?1=1&amp;id="&amp;AB70&amp;"')",IF(TRIM(AD70)="7","javascript:DrillDown('../pages/AffCertRD.aspx?1=1&amp;id="&amp;AB70&amp;"')",IF(TRIM(AD70)="8","javascript:DrillDown('../pages/AffCertLocalProgram.aspx?1=1&amp;id="&amp;AB70&amp;"')",""))))),""),AF70)</f>
        <v>MI</v>
      </c>
      <c r="K70" s="25" t="s">
        <v>161</v>
      </c>
      <c r="L70" s="22">
        <v>1101</v>
      </c>
      <c r="M70" s="22">
        <v>1012</v>
      </c>
      <c r="N70" s="22">
        <v>0</v>
      </c>
      <c r="O70" s="22">
        <v>0</v>
      </c>
      <c r="P70" s="22">
        <v>361</v>
      </c>
      <c r="Q70" s="22">
        <v>651</v>
      </c>
      <c r="R70" s="22">
        <v>0</v>
      </c>
      <c r="S70" s="22">
        <v>0</v>
      </c>
      <c r="T70" s="22">
        <v>651</v>
      </c>
      <c r="U70" s="22">
        <v>0</v>
      </c>
      <c r="V70" s="14">
        <v>51620</v>
      </c>
      <c r="W70" s="8" t="s">
        <v>162</v>
      </c>
      <c r="X70" s="7">
        <v>3530</v>
      </c>
      <c r="Y70" s="8" t="s">
        <v>63</v>
      </c>
      <c r="Z70" s="35">
        <v>163504</v>
      </c>
      <c r="AA70" s="35" t="s">
        <v>163</v>
      </c>
      <c r="AB70" s="9">
        <v>550725</v>
      </c>
      <c r="AC70" s="10" t="s">
        <v>39</v>
      </c>
      <c r="AD70" s="10">
        <v>2</v>
      </c>
      <c r="AE70" s="10">
        <v>0</v>
      </c>
      <c r="AF70" s="10" t="str">
        <f>IF(AE70&gt;0,AC70&amp;"-"&amp;AE70,AC70)</f>
        <v>MI</v>
      </c>
      <c r="AG70" s="10">
        <v>1256</v>
      </c>
      <c r="AH70" s="10" t="s">
        <v>68</v>
      </c>
      <c r="AI70" s="6">
        <v>749</v>
      </c>
      <c r="AJ70" s="6">
        <v>1101</v>
      </c>
      <c r="AK70" s="6">
        <v>1012</v>
      </c>
      <c r="AL70" s="6">
        <v>0</v>
      </c>
      <c r="AM70" s="6">
        <v>0</v>
      </c>
      <c r="AN70" s="6">
        <v>361</v>
      </c>
      <c r="AO70" s="6">
        <v>651</v>
      </c>
      <c r="AP70" s="6">
        <v>0</v>
      </c>
      <c r="AQ70" s="6">
        <v>0</v>
      </c>
      <c r="AR70" s="6">
        <v>651</v>
      </c>
      <c r="AS70" s="6">
        <v>0</v>
      </c>
      <c r="AT70" s="29" t="str">
        <f>IF(LEN(B70)=0,"",1)</f>
        <v/>
      </c>
      <c r="AU70" t="s">
        <v>60</v>
      </c>
    </row>
    <row r="71" spans="1:47" ht="12.75">
      <c r="A71" s="30" t="str">
        <f>HYPERLINK(IF($AV$1="SCREEN","javascript:DrillDown('../pages/CommonProperty.aspx?1=1&amp;PropertyId="&amp;AG71&amp;"')",""),B71)</f>
        <v/>
      </c>
      <c r="B71" s="20"/>
      <c r="C71" s="21" t="str">
        <f>HYPERLINK(IF($AV$1="SCREEN","javascript:DrillDown('../pages/UnitSwitch.aspx?1=1&amp;UnitId="&amp;V71&amp;"')",""),W71)</f>
        <v xml:space="preserve">05-104  </v>
      </c>
      <c r="D71" s="21" t="str">
        <f>HYPERLINK(IF($AV$1="SCREEN","javascript:DrillDown('../pages/CommonUnitType.aspx?1=1&amp;UnitTypeId="&amp;X71&amp;"')",""),Y71)</f>
        <v xml:space="preserve">at-2-tc </v>
      </c>
      <c r="E71" s="22">
        <v>749</v>
      </c>
      <c r="F71" s="23">
        <v>1</v>
      </c>
      <c r="G71" s="32" t="str">
        <f>HYPERLINK(IF(OR(TRIM(AA71)="VACANT",$AV$1="EXCEL"),"","javascript:DrillDown('../pages/TenantSwitch.aspx?1=1&amp;TenantId="&amp;Z71&amp;"')"),AA71)</f>
        <v>VACANT</v>
      </c>
      <c r="H71" s="24"/>
      <c r="I71" s="24" t="s">
        <v>70</v>
      </c>
      <c r="J71" s="23" t="str">
        <f>HYPERLINK(IF($AV$1="SCREEN",IF(TRIM(AD71)="1","javascript:DrillDown('../pages/AffCert50059.aspx?1=1&amp;id="&amp;AB71&amp;"')",IF(TRIM(AD71)="2","javascript:DrillDown('../pages/AffCertTaxCredit.aspx?1=1&amp;id="&amp;AB71&amp;"')",IF(TRIM(AD71)="6","javascript:DrillDown('../pages/AffCertHOME.aspx?1=1&amp;id="&amp;AB71&amp;"')",IF(TRIM(AD71)="7","javascript:DrillDown('../pages/AffCertRD.aspx?1=1&amp;id="&amp;AB71&amp;"')",IF(TRIM(AD71)="8","javascript:DrillDown('../pages/AffCertLocalProgram.aspx?1=1&amp;id="&amp;AB71&amp;"')",""))))),""),AF71)</f>
        <v/>
      </c>
      <c r="K71" s="25" t="s">
        <v>70</v>
      </c>
      <c r="L71" s="22">
        <v>1101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85</v>
      </c>
      <c r="S71" s="22">
        <v>0</v>
      </c>
      <c r="T71" s="22">
        <v>0</v>
      </c>
      <c r="U71" s="22">
        <v>0</v>
      </c>
      <c r="V71" s="14">
        <v>51621</v>
      </c>
      <c r="W71" s="8" t="s">
        <v>164</v>
      </c>
      <c r="X71" s="7">
        <v>3530</v>
      </c>
      <c r="Y71" s="8" t="s">
        <v>63</v>
      </c>
      <c r="Z71" s="35"/>
      <c r="AA71" s="35" t="s">
        <v>43</v>
      </c>
      <c r="AB71" s="9"/>
      <c r="AC71" s="10" t="s">
        <v>70</v>
      </c>
      <c r="AD71" s="10"/>
      <c r="AE71" s="10"/>
      <c r="AF71" s="10" t="str">
        <f>IF(AE71&gt;0,AC71&amp;"-"&amp;AE71,AC71)</f>
        <v/>
      </c>
      <c r="AG71" s="10">
        <v>1256</v>
      </c>
      <c r="AH71" s="10" t="s">
        <v>68</v>
      </c>
      <c r="AI71" s="6">
        <v>749</v>
      </c>
      <c r="AJ71" s="6">
        <v>1101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85</v>
      </c>
      <c r="AQ71" s="6">
        <v>0</v>
      </c>
      <c r="AR71" s="6">
        <v>0</v>
      </c>
      <c r="AS71" s="6">
        <v>0</v>
      </c>
      <c r="AT71" s="29" t="str">
        <f>IF(LEN(B71)=0,"",1)</f>
        <v/>
      </c>
      <c r="AU71" t="s">
        <v>60</v>
      </c>
    </row>
    <row r="72" spans="1:47" ht="12.75">
      <c r="A72" s="30" t="str">
        <f>HYPERLINK(IF($AV$1="SCREEN","javascript:DrillDown('../pages/CommonProperty.aspx?1=1&amp;PropertyId="&amp;AG72&amp;"')",""),B72)</f>
        <v/>
      </c>
      <c r="B72" s="20"/>
      <c r="C72" s="21" t="str">
        <f>HYPERLINK(IF($AV$1="SCREEN","javascript:DrillDown('../pages/UnitSwitch.aspx?1=1&amp;UnitId="&amp;V72&amp;"')",""),W72)</f>
        <v xml:space="preserve">05-105  </v>
      </c>
      <c r="D72" s="21" t="str">
        <f>HYPERLINK(IF($AV$1="SCREEN","javascript:DrillDown('../pages/CommonUnitType.aspx?1=1&amp;UnitTypeId="&amp;X72&amp;"')",""),Y72)</f>
        <v xml:space="preserve">at-2-tc </v>
      </c>
      <c r="E72" s="22">
        <v>1003</v>
      </c>
      <c r="F72" s="23">
        <v>2</v>
      </c>
      <c r="G72" s="32" t="str">
        <f>HYPERLINK(IF(OR(TRIM(AA72)="VACANT",$AV$1="EXCEL"),"","javascript:DrillDown('../pages/TenantSwitch.aspx?1=1&amp;TenantId="&amp;Z72&amp;"')"),AA72)</f>
        <v>Barker, Jane</v>
      </c>
      <c r="H72" s="24" t="s">
        <v>71</v>
      </c>
      <c r="I72" s="24" t="s">
        <v>70</v>
      </c>
      <c r="J72" s="23" t="str">
        <f>HYPERLINK(IF($AV$1="SCREEN",IF(TRIM(AD72)="1","javascript:DrillDown('../pages/AffCert50059.aspx?1=1&amp;id="&amp;AB72&amp;"')",IF(TRIM(AD72)="2","javascript:DrillDown('../pages/AffCertTaxCredit.aspx?1=1&amp;id="&amp;AB72&amp;"')",IF(TRIM(AD72)="6","javascript:DrillDown('../pages/AffCertHOME.aspx?1=1&amp;id="&amp;AB72&amp;"')",IF(TRIM(AD72)="7","javascript:DrillDown('../pages/AffCertRD.aspx?1=1&amp;id="&amp;AB72&amp;"')",IF(TRIM(AD72)="8","javascript:DrillDown('../pages/AffCertLocalProgram.aspx?1=1&amp;id="&amp;AB72&amp;"')",""))))),""),AF72)</f>
        <v>AR</v>
      </c>
      <c r="K72" s="25" t="s">
        <v>165</v>
      </c>
      <c r="L72" s="22">
        <v>1101</v>
      </c>
      <c r="M72" s="22">
        <v>1097</v>
      </c>
      <c r="N72" s="22">
        <v>0</v>
      </c>
      <c r="O72" s="22">
        <v>0</v>
      </c>
      <c r="P72" s="22">
        <v>0</v>
      </c>
      <c r="Q72" s="22">
        <v>1012</v>
      </c>
      <c r="R72" s="22">
        <v>85</v>
      </c>
      <c r="S72" s="22">
        <v>0</v>
      </c>
      <c r="T72" s="22">
        <v>1097</v>
      </c>
      <c r="U72" s="22">
        <v>0</v>
      </c>
      <c r="V72" s="14">
        <v>51622</v>
      </c>
      <c r="W72" s="8" t="s">
        <v>166</v>
      </c>
      <c r="X72" s="7">
        <v>3530</v>
      </c>
      <c r="Y72" s="8" t="s">
        <v>63</v>
      </c>
      <c r="Z72" s="35">
        <v>163505</v>
      </c>
      <c r="AA72" s="35" t="s">
        <v>167</v>
      </c>
      <c r="AB72" s="9">
        <v>558598</v>
      </c>
      <c r="AC72" s="10" t="s">
        <v>67</v>
      </c>
      <c r="AD72" s="10">
        <v>2</v>
      </c>
      <c r="AE72" s="10">
        <v>0</v>
      </c>
      <c r="AF72" s="10" t="str">
        <f>IF(AE72&gt;0,AC72&amp;"-"&amp;AE72,AC72)</f>
        <v>AR</v>
      </c>
      <c r="AG72" s="10">
        <v>1256</v>
      </c>
      <c r="AH72" s="10" t="s">
        <v>68</v>
      </c>
      <c r="AI72" s="6">
        <v>1003</v>
      </c>
      <c r="AJ72" s="6">
        <v>1101</v>
      </c>
      <c r="AK72" s="6">
        <v>1097</v>
      </c>
      <c r="AL72" s="6">
        <v>0</v>
      </c>
      <c r="AM72" s="6">
        <v>0</v>
      </c>
      <c r="AN72" s="6">
        <v>0</v>
      </c>
      <c r="AO72" s="6">
        <v>1012</v>
      </c>
      <c r="AP72" s="6">
        <v>85</v>
      </c>
      <c r="AQ72" s="6">
        <v>0</v>
      </c>
      <c r="AR72" s="6">
        <v>1097</v>
      </c>
      <c r="AS72" s="6">
        <v>0</v>
      </c>
      <c r="AT72" s="29" t="str">
        <f>IF(LEN(B72)=0,"",1)</f>
        <v/>
      </c>
      <c r="AU72" t="s">
        <v>60</v>
      </c>
    </row>
    <row r="73" spans="1:47" ht="12.75">
      <c r="A73" s="30" t="str">
        <f>HYPERLINK(IF($AV$1="SCREEN","javascript:DrillDown('../pages/CommonProperty.aspx?1=1&amp;PropertyId="&amp;AG73&amp;"')",""),B73)</f>
        <v/>
      </c>
      <c r="B73" s="20"/>
      <c r="C73" s="21" t="str">
        <f>HYPERLINK(IF($AV$1="SCREEN","javascript:DrillDown('../pages/UnitSwitch.aspx?1=1&amp;UnitId="&amp;V73&amp;"')",""),W73)</f>
        <v xml:space="preserve">05-106  </v>
      </c>
      <c r="D73" s="21" t="str">
        <f>HYPERLINK(IF($AV$1="SCREEN","javascript:DrillDown('../pages/CommonUnitType.aspx?1=1&amp;UnitTypeId="&amp;X73&amp;"')",""),Y73)</f>
        <v xml:space="preserve">at-2-tc </v>
      </c>
      <c r="E73" s="22">
        <v>1003</v>
      </c>
      <c r="F73" s="23">
        <v>2</v>
      </c>
      <c r="G73" s="32" t="str">
        <f>HYPERLINK(IF(OR(TRIM(AA73)="VACANT",$AV$1="EXCEL"),"","javascript:DrillDown('../pages/TenantSwitch.aspx?1=1&amp;TenantId="&amp;Z73&amp;"')"),AA73)</f>
        <v>VACANT</v>
      </c>
      <c r="H73" s="24"/>
      <c r="I73" s="24" t="s">
        <v>70</v>
      </c>
      <c r="J73" s="23" t="str">
        <f>HYPERLINK(IF($AV$1="SCREEN",IF(TRIM(AD73)="1","javascript:DrillDown('../pages/AffCert50059.aspx?1=1&amp;id="&amp;AB73&amp;"')",IF(TRIM(AD73)="2","javascript:DrillDown('../pages/AffCertTaxCredit.aspx?1=1&amp;id="&amp;AB73&amp;"')",IF(TRIM(AD73)="6","javascript:DrillDown('../pages/AffCertHOME.aspx?1=1&amp;id="&amp;AB73&amp;"')",IF(TRIM(AD73)="7","javascript:DrillDown('../pages/AffCertRD.aspx?1=1&amp;id="&amp;AB73&amp;"')",IF(TRIM(AD73)="8","javascript:DrillDown('../pages/AffCertLocalProgram.aspx?1=1&amp;id="&amp;AB73&amp;"')",""))))),""),AF73)</f>
        <v/>
      </c>
      <c r="K73" s="25" t="s">
        <v>70</v>
      </c>
      <c r="L73" s="22">
        <v>1101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85</v>
      </c>
      <c r="S73" s="22">
        <v>0</v>
      </c>
      <c r="T73" s="22">
        <v>0</v>
      </c>
      <c r="U73" s="22">
        <v>0</v>
      </c>
      <c r="V73" s="14">
        <v>51623</v>
      </c>
      <c r="W73" s="8" t="s">
        <v>168</v>
      </c>
      <c r="X73" s="7">
        <v>3530</v>
      </c>
      <c r="Y73" s="8" t="s">
        <v>63</v>
      </c>
      <c r="Z73" s="35"/>
      <c r="AA73" s="35" t="s">
        <v>43</v>
      </c>
      <c r="AB73" s="9"/>
      <c r="AC73" s="10" t="s">
        <v>70</v>
      </c>
      <c r="AD73" s="10"/>
      <c r="AE73" s="10"/>
      <c r="AF73" s="10" t="str">
        <f>IF(AE73&gt;0,AC73&amp;"-"&amp;AE73,AC73)</f>
        <v/>
      </c>
      <c r="AG73" s="10">
        <v>1256</v>
      </c>
      <c r="AH73" s="10" t="s">
        <v>68</v>
      </c>
      <c r="AI73" s="6">
        <v>1003</v>
      </c>
      <c r="AJ73" s="6">
        <v>1101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85</v>
      </c>
      <c r="AQ73" s="6">
        <v>0</v>
      </c>
      <c r="AR73" s="6">
        <v>0</v>
      </c>
      <c r="AS73" s="6">
        <v>0</v>
      </c>
      <c r="AT73" s="29" t="str">
        <f>IF(LEN(B73)=0,"",1)</f>
        <v/>
      </c>
      <c r="AU73" t="s">
        <v>60</v>
      </c>
    </row>
    <row r="74" spans="1:47" ht="12.75">
      <c r="A74" s="30" t="str">
        <f>HYPERLINK(IF($AV$1="SCREEN","javascript:DrillDown('../pages/CommonProperty.aspx?1=1&amp;PropertyId="&amp;AG74&amp;"')",""),B74)</f>
        <v/>
      </c>
      <c r="B74" s="20"/>
      <c r="C74" s="21" t="str">
        <f>HYPERLINK(IF($AV$1="SCREEN","javascript:DrillDown('../pages/UnitSwitch.aspx?1=1&amp;UnitId="&amp;V74&amp;"')",""),W74)</f>
        <v xml:space="preserve">05-107  </v>
      </c>
      <c r="D74" s="21" t="str">
        <f>HYPERLINK(IF($AV$1="SCREEN","javascript:DrillDown('../pages/CommonUnitType.aspx?1=1&amp;UnitTypeId="&amp;X74&amp;"')",""),Y74)</f>
        <v xml:space="preserve">at-1-tc </v>
      </c>
      <c r="E74" s="22">
        <v>1003</v>
      </c>
      <c r="F74" s="23">
        <v>2</v>
      </c>
      <c r="G74" s="32" t="str">
        <f>HYPERLINK(IF(OR(TRIM(AA74)="VACANT",$AV$1="EXCEL"),"","javascript:DrillDown('../pages/TenantSwitch.aspx?1=1&amp;TenantId="&amp;Z74&amp;"')"),AA74)</f>
        <v>VACANT</v>
      </c>
      <c r="H74" s="24"/>
      <c r="I74" s="24" t="s">
        <v>70</v>
      </c>
      <c r="J74" s="23" t="str">
        <f>HYPERLINK(IF($AV$1="SCREEN",IF(TRIM(AD74)="1","javascript:DrillDown('../pages/AffCert50059.aspx?1=1&amp;id="&amp;AB74&amp;"')",IF(TRIM(AD74)="2","javascript:DrillDown('../pages/AffCertTaxCredit.aspx?1=1&amp;id="&amp;AB74&amp;"')",IF(TRIM(AD74)="6","javascript:DrillDown('../pages/AffCertHOME.aspx?1=1&amp;id="&amp;AB74&amp;"')",IF(TRIM(AD74)="7","javascript:DrillDown('../pages/AffCertRD.aspx?1=1&amp;id="&amp;AB74&amp;"')",IF(TRIM(AD74)="8","javascript:DrillDown('../pages/AffCertLocalProgram.aspx?1=1&amp;id="&amp;AB74&amp;"')",""))))),""),AF74)</f>
        <v/>
      </c>
      <c r="K74" s="25" t="s">
        <v>70</v>
      </c>
      <c r="L74" s="22">
        <v>921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67</v>
      </c>
      <c r="S74" s="22">
        <v>0</v>
      </c>
      <c r="T74" s="22">
        <v>0</v>
      </c>
      <c r="U74" s="22">
        <v>0</v>
      </c>
      <c r="V74" s="14">
        <v>51614</v>
      </c>
      <c r="W74" s="8" t="s">
        <v>169</v>
      </c>
      <c r="X74" s="7">
        <v>3529</v>
      </c>
      <c r="Y74" s="8" t="s">
        <v>59</v>
      </c>
      <c r="Z74" s="35"/>
      <c r="AA74" s="35" t="s">
        <v>43</v>
      </c>
      <c r="AB74" s="9"/>
      <c r="AC74" s="10" t="s">
        <v>70</v>
      </c>
      <c r="AD74" s="10"/>
      <c r="AE74" s="10"/>
      <c r="AF74" s="10" t="str">
        <f>IF(AE74&gt;0,AC74&amp;"-"&amp;AE74,AC74)</f>
        <v/>
      </c>
      <c r="AG74" s="10">
        <v>1256</v>
      </c>
      <c r="AH74" s="10" t="s">
        <v>68</v>
      </c>
      <c r="AI74" s="6">
        <v>1003</v>
      </c>
      <c r="AJ74" s="6">
        <v>921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67</v>
      </c>
      <c r="AQ74" s="6">
        <v>0</v>
      </c>
      <c r="AR74" s="6">
        <v>0</v>
      </c>
      <c r="AS74" s="6">
        <v>0</v>
      </c>
      <c r="AT74" s="29" t="str">
        <f>IF(LEN(B74)=0,"",1)</f>
        <v/>
      </c>
      <c r="AU74" t="s">
        <v>60</v>
      </c>
    </row>
    <row r="75" spans="1:47" ht="12.75">
      <c r="A75" s="30" t="str">
        <f>HYPERLINK(IF($AV$1="SCREEN","javascript:DrillDown('../pages/CommonProperty.aspx?1=1&amp;PropertyId="&amp;AG75&amp;"')",""),B75)</f>
        <v/>
      </c>
      <c r="B75" s="20"/>
      <c r="C75" s="21" t="str">
        <f>HYPERLINK(IF($AV$1="SCREEN","javascript:DrillDown('../pages/UnitSwitch.aspx?1=1&amp;UnitId="&amp;V75&amp;"')",""),W75)</f>
        <v xml:space="preserve">05-108  </v>
      </c>
      <c r="D75" s="21" t="str">
        <f>HYPERLINK(IF($AV$1="SCREEN","javascript:DrillDown('../pages/CommonUnitType.aspx?1=1&amp;UnitTypeId="&amp;X75&amp;"')",""),Y75)</f>
        <v xml:space="preserve">at-1-tc </v>
      </c>
      <c r="E75" s="22">
        <v>1003</v>
      </c>
      <c r="F75" s="23">
        <v>2</v>
      </c>
      <c r="G75" s="32" t="str">
        <f>HYPERLINK(IF(OR(TRIM(AA75)="VACANT",$AV$1="EXCEL"),"","javascript:DrillDown('../pages/TenantSwitch.aspx?1=1&amp;TenantId="&amp;Z75&amp;"')"),AA75)</f>
        <v>VACANT</v>
      </c>
      <c r="H75" s="24"/>
      <c r="I75" s="24" t="s">
        <v>70</v>
      </c>
      <c r="J75" s="23" t="str">
        <f>HYPERLINK(IF($AV$1="SCREEN",IF(TRIM(AD75)="1","javascript:DrillDown('../pages/AffCert50059.aspx?1=1&amp;id="&amp;AB75&amp;"')",IF(TRIM(AD75)="2","javascript:DrillDown('../pages/AffCertTaxCredit.aspx?1=1&amp;id="&amp;AB75&amp;"')",IF(TRIM(AD75)="6","javascript:DrillDown('../pages/AffCertHOME.aspx?1=1&amp;id="&amp;AB75&amp;"')",IF(TRIM(AD75)="7","javascript:DrillDown('../pages/AffCertRD.aspx?1=1&amp;id="&amp;AB75&amp;"')",IF(TRIM(AD75)="8","javascript:DrillDown('../pages/AffCertLocalProgram.aspx?1=1&amp;id="&amp;AB75&amp;"')",""))))),""),AF75)</f>
        <v/>
      </c>
      <c r="K75" s="25" t="s">
        <v>70</v>
      </c>
      <c r="L75" s="22">
        <v>921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67</v>
      </c>
      <c r="S75" s="22">
        <v>0</v>
      </c>
      <c r="T75" s="22">
        <v>0</v>
      </c>
      <c r="U75" s="22">
        <v>0</v>
      </c>
      <c r="V75" s="14">
        <v>51615</v>
      </c>
      <c r="W75" s="8" t="s">
        <v>170</v>
      </c>
      <c r="X75" s="7">
        <v>3529</v>
      </c>
      <c r="Y75" s="8" t="s">
        <v>59</v>
      </c>
      <c r="Z75" s="35"/>
      <c r="AA75" s="35" t="s">
        <v>43</v>
      </c>
      <c r="AB75" s="9"/>
      <c r="AC75" s="10" t="s">
        <v>70</v>
      </c>
      <c r="AD75" s="10"/>
      <c r="AE75" s="10"/>
      <c r="AF75" s="10" t="str">
        <f>IF(AE75&gt;0,AC75&amp;"-"&amp;AE75,AC75)</f>
        <v/>
      </c>
      <c r="AG75" s="10">
        <v>1256</v>
      </c>
      <c r="AH75" s="10" t="s">
        <v>68</v>
      </c>
      <c r="AI75" s="6">
        <v>1003</v>
      </c>
      <c r="AJ75" s="6">
        <v>921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67</v>
      </c>
      <c r="AQ75" s="6">
        <v>0</v>
      </c>
      <c r="AR75" s="6">
        <v>0</v>
      </c>
      <c r="AS75" s="6">
        <v>0</v>
      </c>
      <c r="AT75" s="29" t="str">
        <f>IF(LEN(B75)=0,"",1)</f>
        <v/>
      </c>
      <c r="AU75" t="s">
        <v>60</v>
      </c>
    </row>
    <row r="76" spans="1:47" ht="12.75">
      <c r="A76" s="30" t="str">
        <f>HYPERLINK(IF($AV$1="SCREEN","javascript:DrillDown('../pages/CommonProperty.aspx?1=1&amp;PropertyId="&amp;AG76&amp;"')",""),B76)</f>
        <v/>
      </c>
      <c r="B76" s="20"/>
      <c r="C76" s="21" t="str">
        <f>HYPERLINK(IF($AV$1="SCREEN","javascript:DrillDown('../pages/UnitSwitch.aspx?1=1&amp;UnitId="&amp;V76&amp;"')",""),W76)</f>
        <v xml:space="preserve">05-201  </v>
      </c>
      <c r="D76" s="21" t="str">
        <f>HYPERLINK(IF($AV$1="SCREEN","javascript:DrillDown('../pages/CommonUnitType.aspx?1=1&amp;UnitTypeId="&amp;X76&amp;"')",""),Y76)</f>
        <v xml:space="preserve">at-2-tc </v>
      </c>
      <c r="E76" s="22">
        <v>1003</v>
      </c>
      <c r="F76" s="23">
        <v>2</v>
      </c>
      <c r="G76" s="32" t="str">
        <f>HYPERLINK(IF(OR(TRIM(AA76)="VACANT",$AV$1="EXCEL"),"","javascript:DrillDown('../pages/TenantSwitch.aspx?1=1&amp;TenantId="&amp;Z76&amp;"')"),AA76)</f>
        <v>VACANT</v>
      </c>
      <c r="H76" s="24"/>
      <c r="I76" s="24" t="s">
        <v>70</v>
      </c>
      <c r="J76" s="23" t="str">
        <f>HYPERLINK(IF($AV$1="SCREEN",IF(TRIM(AD76)="1","javascript:DrillDown('../pages/AffCert50059.aspx?1=1&amp;id="&amp;AB76&amp;"')",IF(TRIM(AD76)="2","javascript:DrillDown('../pages/AffCertTaxCredit.aspx?1=1&amp;id="&amp;AB76&amp;"')",IF(TRIM(AD76)="6","javascript:DrillDown('../pages/AffCertHOME.aspx?1=1&amp;id="&amp;AB76&amp;"')",IF(TRIM(AD76)="7","javascript:DrillDown('../pages/AffCertRD.aspx?1=1&amp;id="&amp;AB76&amp;"')",IF(TRIM(AD76)="8","javascript:DrillDown('../pages/AffCertLocalProgram.aspx?1=1&amp;id="&amp;AB76&amp;"')",""))))),""),AF76)</f>
        <v/>
      </c>
      <c r="K76" s="25" t="s">
        <v>70</v>
      </c>
      <c r="L76" s="22">
        <v>1101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85</v>
      </c>
      <c r="S76" s="22">
        <v>0</v>
      </c>
      <c r="T76" s="22">
        <v>0</v>
      </c>
      <c r="U76" s="22">
        <v>0</v>
      </c>
      <c r="V76" s="14">
        <v>51624</v>
      </c>
      <c r="W76" s="8" t="s">
        <v>171</v>
      </c>
      <c r="X76" s="7">
        <v>3530</v>
      </c>
      <c r="Y76" s="8" t="s">
        <v>63</v>
      </c>
      <c r="Z76" s="35"/>
      <c r="AA76" s="35" t="s">
        <v>43</v>
      </c>
      <c r="AB76" s="9"/>
      <c r="AC76" s="10" t="s">
        <v>70</v>
      </c>
      <c r="AD76" s="10"/>
      <c r="AE76" s="10"/>
      <c r="AF76" s="10" t="str">
        <f>IF(AE76&gt;0,AC76&amp;"-"&amp;AE76,AC76)</f>
        <v/>
      </c>
      <c r="AG76" s="10">
        <v>1256</v>
      </c>
      <c r="AH76" s="10" t="s">
        <v>68</v>
      </c>
      <c r="AI76" s="6">
        <v>1003</v>
      </c>
      <c r="AJ76" s="6">
        <v>1101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85</v>
      </c>
      <c r="AQ76" s="6">
        <v>0</v>
      </c>
      <c r="AR76" s="6">
        <v>0</v>
      </c>
      <c r="AS76" s="6">
        <v>0</v>
      </c>
      <c r="AT76" s="29" t="str">
        <f>IF(LEN(B76)=0,"",1)</f>
        <v/>
      </c>
      <c r="AU76" t="s">
        <v>60</v>
      </c>
    </row>
    <row r="77" spans="1:47" ht="12.75">
      <c r="A77" s="30" t="str">
        <f>HYPERLINK(IF($AV$1="SCREEN","javascript:DrillDown('../pages/CommonProperty.aspx?1=1&amp;PropertyId="&amp;AG77&amp;"')",""),B77)</f>
        <v/>
      </c>
      <c r="B77" s="20"/>
      <c r="C77" s="21" t="str">
        <f>HYPERLINK(IF($AV$1="SCREEN","javascript:DrillDown('../pages/UnitSwitch.aspx?1=1&amp;UnitId="&amp;V77&amp;"')",""),W77)</f>
        <v xml:space="preserve">05-202  </v>
      </c>
      <c r="D77" s="21" t="str">
        <f>HYPERLINK(IF($AV$1="SCREEN","javascript:DrillDown('../pages/CommonUnitType.aspx?1=1&amp;UnitTypeId="&amp;X77&amp;"')",""),Y77)</f>
        <v xml:space="preserve">at-2-tc </v>
      </c>
      <c r="E77" s="22">
        <v>1003</v>
      </c>
      <c r="F77" s="23">
        <v>2</v>
      </c>
      <c r="G77" s="32" t="str">
        <f>HYPERLINK(IF(OR(TRIM(AA77)="VACANT",$AV$1="EXCEL"),"","javascript:DrillDown('../pages/TenantSwitch.aspx?1=1&amp;TenantId="&amp;Z77&amp;"')"),AA77)</f>
        <v>VACANT</v>
      </c>
      <c r="H77" s="24"/>
      <c r="I77" s="24" t="s">
        <v>70</v>
      </c>
      <c r="J77" s="23" t="str">
        <f>HYPERLINK(IF($AV$1="SCREEN",IF(TRIM(AD77)="1","javascript:DrillDown('../pages/AffCert50059.aspx?1=1&amp;id="&amp;AB77&amp;"')",IF(TRIM(AD77)="2","javascript:DrillDown('../pages/AffCertTaxCredit.aspx?1=1&amp;id="&amp;AB77&amp;"')",IF(TRIM(AD77)="6","javascript:DrillDown('../pages/AffCertHOME.aspx?1=1&amp;id="&amp;AB77&amp;"')",IF(TRIM(AD77)="7","javascript:DrillDown('../pages/AffCertRD.aspx?1=1&amp;id="&amp;AB77&amp;"')",IF(TRIM(AD77)="8","javascript:DrillDown('../pages/AffCertLocalProgram.aspx?1=1&amp;id="&amp;AB77&amp;"')",""))))),""),AF77)</f>
        <v/>
      </c>
      <c r="K77" s="25" t="s">
        <v>70</v>
      </c>
      <c r="L77" s="22">
        <v>1101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85</v>
      </c>
      <c r="S77" s="22">
        <v>0</v>
      </c>
      <c r="T77" s="22">
        <v>0</v>
      </c>
      <c r="U77" s="22">
        <v>0</v>
      </c>
      <c r="V77" s="14">
        <v>51625</v>
      </c>
      <c r="W77" s="8" t="s">
        <v>172</v>
      </c>
      <c r="X77" s="7">
        <v>3530</v>
      </c>
      <c r="Y77" s="8" t="s">
        <v>63</v>
      </c>
      <c r="Z77" s="35"/>
      <c r="AA77" s="35" t="s">
        <v>43</v>
      </c>
      <c r="AB77" s="9"/>
      <c r="AC77" s="10" t="s">
        <v>70</v>
      </c>
      <c r="AD77" s="10"/>
      <c r="AE77" s="10"/>
      <c r="AF77" s="10" t="str">
        <f>IF(AE77&gt;0,AC77&amp;"-"&amp;AE77,AC77)</f>
        <v/>
      </c>
      <c r="AG77" s="10">
        <v>1256</v>
      </c>
      <c r="AH77" s="10" t="s">
        <v>68</v>
      </c>
      <c r="AI77" s="6">
        <v>1003</v>
      </c>
      <c r="AJ77" s="6">
        <v>1101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85</v>
      </c>
      <c r="AQ77" s="6">
        <v>0</v>
      </c>
      <c r="AR77" s="6">
        <v>0</v>
      </c>
      <c r="AS77" s="6">
        <v>0</v>
      </c>
      <c r="AT77" s="29" t="str">
        <f>IF(LEN(B77)=0,"",1)</f>
        <v/>
      </c>
      <c r="AU77" t="s">
        <v>60</v>
      </c>
    </row>
    <row r="78" spans="1:47" ht="12.75">
      <c r="A78" s="30" t="str">
        <f>HYPERLINK(IF($AV$1="SCREEN","javascript:DrillDown('../pages/CommonProperty.aspx?1=1&amp;PropertyId="&amp;AG78&amp;"')",""),B78)</f>
        <v/>
      </c>
      <c r="B78" s="20"/>
      <c r="C78" s="21" t="str">
        <f>HYPERLINK(IF($AV$1="SCREEN","javascript:DrillDown('../pages/UnitSwitch.aspx?1=1&amp;UnitId="&amp;V78&amp;"')",""),W78)</f>
        <v xml:space="preserve">05-203  </v>
      </c>
      <c r="D78" s="21" t="str">
        <f>HYPERLINK(IF($AV$1="SCREEN","javascript:DrillDown('../pages/CommonUnitType.aspx?1=1&amp;UnitTypeId="&amp;X78&amp;"')",""),Y78)</f>
        <v xml:space="preserve">at-2-tc </v>
      </c>
      <c r="E78" s="22">
        <v>1003</v>
      </c>
      <c r="F78" s="23">
        <v>2</v>
      </c>
      <c r="G78" s="32" t="str">
        <f>HYPERLINK(IF(OR(TRIM(AA78)="VACANT",$AV$1="EXCEL"),"","javascript:DrillDown('../pages/TenantSwitch.aspx?1=1&amp;TenantId="&amp;Z78&amp;"')"),AA78)</f>
        <v>Mitchell, Ashayla</v>
      </c>
      <c r="H78" s="24" t="s">
        <v>71</v>
      </c>
      <c r="I78" s="24" t="s">
        <v>70</v>
      </c>
      <c r="J78" s="23" t="str">
        <f>HYPERLINK(IF($AV$1="SCREEN",IF(TRIM(AD78)="1","javascript:DrillDown('../pages/AffCert50059.aspx?1=1&amp;id="&amp;AB78&amp;"')",IF(TRIM(AD78)="2","javascript:DrillDown('../pages/AffCertTaxCredit.aspx?1=1&amp;id="&amp;AB78&amp;"')",IF(TRIM(AD78)="6","javascript:DrillDown('../pages/AffCertHOME.aspx?1=1&amp;id="&amp;AB78&amp;"')",IF(TRIM(AD78)="7","javascript:DrillDown('../pages/AffCertRD.aspx?1=1&amp;id="&amp;AB78&amp;"')",IF(TRIM(AD78)="8","javascript:DrillDown('../pages/AffCertLocalProgram.aspx?1=1&amp;id="&amp;AB78&amp;"')",""))))),""),AF78)</f>
        <v>MI</v>
      </c>
      <c r="K78" s="25" t="s">
        <v>173</v>
      </c>
      <c r="L78" s="22">
        <v>1101</v>
      </c>
      <c r="M78" s="22">
        <v>695</v>
      </c>
      <c r="N78" s="22">
        <v>0</v>
      </c>
      <c r="O78" s="22">
        <v>0</v>
      </c>
      <c r="P78" s="22">
        <v>0</v>
      </c>
      <c r="Q78" s="22">
        <v>695</v>
      </c>
      <c r="R78" s="22">
        <v>0</v>
      </c>
      <c r="S78" s="22">
        <v>0</v>
      </c>
      <c r="T78" s="22">
        <v>695</v>
      </c>
      <c r="U78" s="22">
        <v>0</v>
      </c>
      <c r="V78" s="14">
        <v>51626</v>
      </c>
      <c r="W78" s="8" t="s">
        <v>174</v>
      </c>
      <c r="X78" s="7">
        <v>3530</v>
      </c>
      <c r="Y78" s="8" t="s">
        <v>63</v>
      </c>
      <c r="Z78" s="35">
        <v>163506</v>
      </c>
      <c r="AA78" s="35" t="s">
        <v>175</v>
      </c>
      <c r="AB78" s="9">
        <v>550513</v>
      </c>
      <c r="AC78" s="10" t="s">
        <v>39</v>
      </c>
      <c r="AD78" s="10">
        <v>2</v>
      </c>
      <c r="AE78" s="10">
        <v>0</v>
      </c>
      <c r="AF78" s="10" t="str">
        <f>IF(AE78&gt;0,AC78&amp;"-"&amp;AE78,AC78)</f>
        <v>MI</v>
      </c>
      <c r="AG78" s="10">
        <v>1256</v>
      </c>
      <c r="AH78" s="10" t="s">
        <v>68</v>
      </c>
      <c r="AI78" s="6">
        <v>1003</v>
      </c>
      <c r="AJ78" s="6">
        <v>1101</v>
      </c>
      <c r="AK78" s="6">
        <v>695</v>
      </c>
      <c r="AL78" s="6">
        <v>0</v>
      </c>
      <c r="AM78" s="6">
        <v>0</v>
      </c>
      <c r="AN78" s="6">
        <v>0</v>
      </c>
      <c r="AO78" s="6">
        <v>695</v>
      </c>
      <c r="AP78" s="6">
        <v>0</v>
      </c>
      <c r="AQ78" s="6">
        <v>0</v>
      </c>
      <c r="AR78" s="6">
        <v>695</v>
      </c>
      <c r="AS78" s="6">
        <v>0</v>
      </c>
      <c r="AT78" s="29" t="str">
        <f>IF(LEN(B78)=0,"",1)</f>
        <v/>
      </c>
      <c r="AU78" t="s">
        <v>60</v>
      </c>
    </row>
    <row r="79" spans="1:47" ht="12.75">
      <c r="A79" s="30" t="str">
        <f>HYPERLINK(IF($AV$1="SCREEN","javascript:DrillDown('../pages/CommonProperty.aspx?1=1&amp;PropertyId="&amp;AG79&amp;"')",""),B79)</f>
        <v/>
      </c>
      <c r="B79" s="20"/>
      <c r="C79" s="21" t="str">
        <f>HYPERLINK(IF($AV$1="SCREEN","javascript:DrillDown('../pages/UnitSwitch.aspx?1=1&amp;UnitId="&amp;V79&amp;"')",""),W79)</f>
        <v xml:space="preserve">05-204  </v>
      </c>
      <c r="D79" s="21" t="str">
        <f>HYPERLINK(IF($AV$1="SCREEN","javascript:DrillDown('../pages/CommonUnitType.aspx?1=1&amp;UnitTypeId="&amp;X79&amp;"')",""),Y79)</f>
        <v xml:space="preserve">at-2-tc </v>
      </c>
      <c r="E79" s="22">
        <v>1003</v>
      </c>
      <c r="F79" s="23">
        <v>2</v>
      </c>
      <c r="G79" s="32" t="str">
        <f>HYPERLINK(IF(OR(TRIM(AA79)="VACANT",$AV$1="EXCEL"),"","javascript:DrillDown('../pages/TenantSwitch.aspx?1=1&amp;TenantId="&amp;Z79&amp;"')"),AA79)</f>
        <v>M. Gray, Tramarra</v>
      </c>
      <c r="H79" s="24" t="s">
        <v>71</v>
      </c>
      <c r="I79" s="24" t="s">
        <v>70</v>
      </c>
      <c r="J79" s="23" t="str">
        <f>HYPERLINK(IF($AV$1="SCREEN",IF(TRIM(AD79)="1","javascript:DrillDown('../pages/AffCert50059.aspx?1=1&amp;id="&amp;AB79&amp;"')",IF(TRIM(AD79)="2","javascript:DrillDown('../pages/AffCertTaxCredit.aspx?1=1&amp;id="&amp;AB79&amp;"')",IF(TRIM(AD79)="6","javascript:DrillDown('../pages/AffCertHOME.aspx?1=1&amp;id="&amp;AB79&amp;"')",IF(TRIM(AD79)="7","javascript:DrillDown('../pages/AffCertRD.aspx?1=1&amp;id="&amp;AB79&amp;"')",IF(TRIM(AD79)="8","javascript:DrillDown('../pages/AffCertLocalProgram.aspx?1=1&amp;id="&amp;AB79&amp;"')",""))))),""),AF79)</f>
        <v>IR</v>
      </c>
      <c r="K79" s="25" t="s">
        <v>176</v>
      </c>
      <c r="L79" s="22">
        <v>1101</v>
      </c>
      <c r="M79" s="22">
        <v>1186</v>
      </c>
      <c r="N79" s="22">
        <v>0</v>
      </c>
      <c r="O79" s="22">
        <v>0</v>
      </c>
      <c r="P79" s="22">
        <v>881</v>
      </c>
      <c r="Q79" s="22">
        <v>305</v>
      </c>
      <c r="R79" s="22">
        <v>0</v>
      </c>
      <c r="S79" s="22">
        <v>0</v>
      </c>
      <c r="T79" s="22">
        <v>305</v>
      </c>
      <c r="U79" s="22">
        <v>0</v>
      </c>
      <c r="V79" s="14">
        <v>51627</v>
      </c>
      <c r="W79" s="8" t="s">
        <v>177</v>
      </c>
      <c r="X79" s="7">
        <v>3530</v>
      </c>
      <c r="Y79" s="8" t="s">
        <v>63</v>
      </c>
      <c r="Z79" s="35">
        <v>163507</v>
      </c>
      <c r="AA79" s="35" t="s">
        <v>178</v>
      </c>
      <c r="AB79" s="9">
        <v>564669</v>
      </c>
      <c r="AC79" s="10" t="s">
        <v>35</v>
      </c>
      <c r="AD79" s="10">
        <v>2</v>
      </c>
      <c r="AE79" s="10">
        <v>0</v>
      </c>
      <c r="AF79" s="10" t="str">
        <f>IF(AE79&gt;0,AC79&amp;"-"&amp;AE79,AC79)</f>
        <v>IR</v>
      </c>
      <c r="AG79" s="10">
        <v>1256</v>
      </c>
      <c r="AH79" s="10" t="s">
        <v>68</v>
      </c>
      <c r="AI79" s="6">
        <v>1003</v>
      </c>
      <c r="AJ79" s="6">
        <v>1101</v>
      </c>
      <c r="AK79" s="6">
        <v>1186</v>
      </c>
      <c r="AL79" s="6">
        <v>0</v>
      </c>
      <c r="AM79" s="6">
        <v>0</v>
      </c>
      <c r="AN79" s="6">
        <v>881</v>
      </c>
      <c r="AO79" s="6">
        <v>305</v>
      </c>
      <c r="AP79" s="6">
        <v>0</v>
      </c>
      <c r="AQ79" s="6">
        <v>0</v>
      </c>
      <c r="AR79" s="6">
        <v>305</v>
      </c>
      <c r="AS79" s="6">
        <v>0</v>
      </c>
      <c r="AT79" s="29" t="str">
        <f>IF(LEN(B79)=0,"",1)</f>
        <v/>
      </c>
      <c r="AU79" t="s">
        <v>60</v>
      </c>
    </row>
    <row r="80" spans="1:47" ht="12.75">
      <c r="A80" s="30" t="str">
        <f>HYPERLINK(IF($AV$1="SCREEN","javascript:DrillDown('../pages/CommonProperty.aspx?1=1&amp;PropertyId="&amp;AG80&amp;"')",""),B80)</f>
        <v/>
      </c>
      <c r="B80" s="20"/>
      <c r="C80" s="21" t="str">
        <f>HYPERLINK(IF($AV$1="SCREEN","javascript:DrillDown('../pages/UnitSwitch.aspx?1=1&amp;UnitId="&amp;V80&amp;"')",""),W80)</f>
        <v xml:space="preserve">05-205  </v>
      </c>
      <c r="D80" s="21" t="str">
        <f>HYPERLINK(IF($AV$1="SCREEN","javascript:DrillDown('../pages/CommonUnitType.aspx?1=1&amp;UnitTypeId="&amp;X80&amp;"')",""),Y80)</f>
        <v xml:space="preserve">at-2-tc </v>
      </c>
      <c r="E80" s="22">
        <v>749</v>
      </c>
      <c r="F80" s="23">
        <v>1</v>
      </c>
      <c r="G80" s="32" t="str">
        <f>HYPERLINK(IF(OR(TRIM(AA80)="VACANT",$AV$1="EXCEL"),"","javascript:DrillDown('../pages/TenantSwitch.aspx?1=1&amp;TenantId="&amp;Z80&amp;"')"),AA80)</f>
        <v>VACANT</v>
      </c>
      <c r="H80" s="24"/>
      <c r="I80" s="24" t="s">
        <v>70</v>
      </c>
      <c r="J80" s="23" t="str">
        <f>HYPERLINK(IF($AV$1="SCREEN",IF(TRIM(AD80)="1","javascript:DrillDown('../pages/AffCert50059.aspx?1=1&amp;id="&amp;AB80&amp;"')",IF(TRIM(AD80)="2","javascript:DrillDown('../pages/AffCertTaxCredit.aspx?1=1&amp;id="&amp;AB80&amp;"')",IF(TRIM(AD80)="6","javascript:DrillDown('../pages/AffCertHOME.aspx?1=1&amp;id="&amp;AB80&amp;"')",IF(TRIM(AD80)="7","javascript:DrillDown('../pages/AffCertRD.aspx?1=1&amp;id="&amp;AB80&amp;"')",IF(TRIM(AD80)="8","javascript:DrillDown('../pages/AffCertLocalProgram.aspx?1=1&amp;id="&amp;AB80&amp;"')",""))))),""),AF80)</f>
        <v/>
      </c>
      <c r="K80" s="25" t="s">
        <v>70</v>
      </c>
      <c r="L80" s="22">
        <v>1101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85</v>
      </c>
      <c r="S80" s="22">
        <v>0</v>
      </c>
      <c r="T80" s="22">
        <v>0</v>
      </c>
      <c r="U80" s="22">
        <v>0</v>
      </c>
      <c r="V80" s="14">
        <v>51628</v>
      </c>
      <c r="W80" s="8" t="s">
        <v>179</v>
      </c>
      <c r="X80" s="7">
        <v>3530</v>
      </c>
      <c r="Y80" s="8" t="s">
        <v>63</v>
      </c>
      <c r="Z80" s="35"/>
      <c r="AA80" s="35" t="s">
        <v>43</v>
      </c>
      <c r="AB80" s="9"/>
      <c r="AC80" s="10" t="s">
        <v>70</v>
      </c>
      <c r="AD80" s="10"/>
      <c r="AE80" s="10"/>
      <c r="AF80" s="10" t="str">
        <f>IF(AE80&gt;0,AC80&amp;"-"&amp;AE80,AC80)</f>
        <v/>
      </c>
      <c r="AG80" s="10">
        <v>1256</v>
      </c>
      <c r="AH80" s="10" t="s">
        <v>68</v>
      </c>
      <c r="AI80" s="6">
        <v>749</v>
      </c>
      <c r="AJ80" s="6">
        <v>1101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85</v>
      </c>
      <c r="AQ80" s="6">
        <v>0</v>
      </c>
      <c r="AR80" s="6">
        <v>0</v>
      </c>
      <c r="AS80" s="6">
        <v>0</v>
      </c>
      <c r="AT80" s="29" t="str">
        <f>IF(LEN(B80)=0,"",1)</f>
        <v/>
      </c>
      <c r="AU80" t="s">
        <v>60</v>
      </c>
    </row>
    <row r="81" spans="1:47" ht="12.75">
      <c r="A81" s="30" t="str">
        <f>HYPERLINK(IF($AV$1="SCREEN","javascript:DrillDown('../pages/CommonProperty.aspx?1=1&amp;PropertyId="&amp;AG81&amp;"')",""),B81)</f>
        <v/>
      </c>
      <c r="B81" s="20"/>
      <c r="C81" s="21" t="str">
        <f>HYPERLINK(IF($AV$1="SCREEN","javascript:DrillDown('../pages/UnitSwitch.aspx?1=1&amp;UnitId="&amp;V81&amp;"')",""),W81)</f>
        <v xml:space="preserve">05-206  </v>
      </c>
      <c r="D81" s="21" t="str">
        <f>HYPERLINK(IF($AV$1="SCREEN","javascript:DrillDown('../pages/CommonUnitType.aspx?1=1&amp;UnitTypeId="&amp;X81&amp;"')",""),Y81)</f>
        <v xml:space="preserve">at-2-tc </v>
      </c>
      <c r="E81" s="22">
        <v>749</v>
      </c>
      <c r="F81" s="23">
        <v>1</v>
      </c>
      <c r="G81" s="32" t="str">
        <f>HYPERLINK(IF(OR(TRIM(AA81)="VACANT",$AV$1="EXCEL"),"","javascript:DrillDown('../pages/TenantSwitch.aspx?1=1&amp;TenantId="&amp;Z81&amp;"')"),AA81)</f>
        <v>Carter, Doris</v>
      </c>
      <c r="H81" s="24" t="s">
        <v>71</v>
      </c>
      <c r="I81" s="24" t="s">
        <v>70</v>
      </c>
      <c r="J81" s="23" t="str">
        <f>HYPERLINK(IF($AV$1="SCREEN",IF(TRIM(AD81)="1","javascript:DrillDown('../pages/AffCert50059.aspx?1=1&amp;id="&amp;AB81&amp;"')",IF(TRIM(AD81)="2","javascript:DrillDown('../pages/AffCertTaxCredit.aspx?1=1&amp;id="&amp;AB81&amp;"')",IF(TRIM(AD81)="6","javascript:DrillDown('../pages/AffCertHOME.aspx?1=1&amp;id="&amp;AB81&amp;"')",IF(TRIM(AD81)="7","javascript:DrillDown('../pages/AffCertRD.aspx?1=1&amp;id="&amp;AB81&amp;"')",IF(TRIM(AD81)="8","javascript:DrillDown('../pages/AffCertLocalProgram.aspx?1=1&amp;id="&amp;AB81&amp;"')",""))))),""),AF81)</f>
        <v>MI</v>
      </c>
      <c r="K81" s="25" t="s">
        <v>180</v>
      </c>
      <c r="L81" s="22">
        <v>1101</v>
      </c>
      <c r="M81" s="22">
        <v>988</v>
      </c>
      <c r="N81" s="22">
        <v>0</v>
      </c>
      <c r="O81" s="22">
        <v>0</v>
      </c>
      <c r="P81" s="22">
        <v>0</v>
      </c>
      <c r="Q81" s="22">
        <v>988</v>
      </c>
      <c r="R81" s="22">
        <v>0</v>
      </c>
      <c r="S81" s="22">
        <v>0</v>
      </c>
      <c r="T81" s="22">
        <v>988</v>
      </c>
      <c r="U81" s="22">
        <v>0</v>
      </c>
      <c r="V81" s="14">
        <v>51629</v>
      </c>
      <c r="W81" s="8" t="s">
        <v>181</v>
      </c>
      <c r="X81" s="7">
        <v>3530</v>
      </c>
      <c r="Y81" s="8" t="s">
        <v>63</v>
      </c>
      <c r="Z81" s="35">
        <v>163508</v>
      </c>
      <c r="AA81" s="35" t="s">
        <v>182</v>
      </c>
      <c r="AB81" s="9">
        <v>550718</v>
      </c>
      <c r="AC81" s="10" t="s">
        <v>39</v>
      </c>
      <c r="AD81" s="10">
        <v>2</v>
      </c>
      <c r="AE81" s="10">
        <v>0</v>
      </c>
      <c r="AF81" s="10" t="str">
        <f>IF(AE81&gt;0,AC81&amp;"-"&amp;AE81,AC81)</f>
        <v>MI</v>
      </c>
      <c r="AG81" s="10">
        <v>1256</v>
      </c>
      <c r="AH81" s="10" t="s">
        <v>68</v>
      </c>
      <c r="AI81" s="6">
        <v>749</v>
      </c>
      <c r="AJ81" s="6">
        <v>1101</v>
      </c>
      <c r="AK81" s="6">
        <v>988</v>
      </c>
      <c r="AL81" s="6">
        <v>0</v>
      </c>
      <c r="AM81" s="6">
        <v>0</v>
      </c>
      <c r="AN81" s="6">
        <v>0</v>
      </c>
      <c r="AO81" s="6">
        <v>988</v>
      </c>
      <c r="AP81" s="6">
        <v>0</v>
      </c>
      <c r="AQ81" s="6">
        <v>0</v>
      </c>
      <c r="AR81" s="6">
        <v>988</v>
      </c>
      <c r="AS81" s="6">
        <v>0</v>
      </c>
      <c r="AT81" s="29" t="str">
        <f>IF(LEN(B81)=0,"",1)</f>
        <v/>
      </c>
      <c r="AU81" t="s">
        <v>60</v>
      </c>
    </row>
    <row r="82" spans="1:47" ht="12.75">
      <c r="A82" s="30" t="str">
        <f>HYPERLINK(IF($AV$1="SCREEN","javascript:DrillDown('../pages/CommonProperty.aspx?1=1&amp;PropertyId="&amp;AG82&amp;"')",""),B82)</f>
        <v/>
      </c>
      <c r="B82" s="20"/>
      <c r="C82" s="21" t="str">
        <f>HYPERLINK(IF($AV$1="SCREEN","javascript:DrillDown('../pages/UnitSwitch.aspx?1=1&amp;UnitId="&amp;V82&amp;"')",""),W82)</f>
        <v xml:space="preserve">05-207  </v>
      </c>
      <c r="D82" s="21" t="str">
        <f>HYPERLINK(IF($AV$1="SCREEN","javascript:DrillDown('../pages/CommonUnitType.aspx?1=1&amp;UnitTypeId="&amp;X82&amp;"')",""),Y82)</f>
        <v xml:space="preserve">at-1-tc </v>
      </c>
      <c r="E82" s="22">
        <v>1003</v>
      </c>
      <c r="F82" s="23">
        <v>2</v>
      </c>
      <c r="G82" s="32" t="str">
        <f>HYPERLINK(IF(OR(TRIM(AA82)="VACANT",$AV$1="EXCEL"),"","javascript:DrillDown('../pages/TenantSwitch.aspx?1=1&amp;TenantId="&amp;Z82&amp;"')"),AA82)</f>
        <v>VACANT</v>
      </c>
      <c r="H82" s="24"/>
      <c r="I82" s="24" t="s">
        <v>70</v>
      </c>
      <c r="J82" s="23" t="str">
        <f>HYPERLINK(IF($AV$1="SCREEN",IF(TRIM(AD82)="1","javascript:DrillDown('../pages/AffCert50059.aspx?1=1&amp;id="&amp;AB82&amp;"')",IF(TRIM(AD82)="2","javascript:DrillDown('../pages/AffCertTaxCredit.aspx?1=1&amp;id="&amp;AB82&amp;"')",IF(TRIM(AD82)="6","javascript:DrillDown('../pages/AffCertHOME.aspx?1=1&amp;id="&amp;AB82&amp;"')",IF(TRIM(AD82)="7","javascript:DrillDown('../pages/AffCertRD.aspx?1=1&amp;id="&amp;AB82&amp;"')",IF(TRIM(AD82)="8","javascript:DrillDown('../pages/AffCertLocalProgram.aspx?1=1&amp;id="&amp;AB82&amp;"')",""))))),""),AF82)</f>
        <v/>
      </c>
      <c r="K82" s="25" t="s">
        <v>70</v>
      </c>
      <c r="L82" s="22">
        <v>921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67</v>
      </c>
      <c r="S82" s="22">
        <v>0</v>
      </c>
      <c r="T82" s="22">
        <v>0</v>
      </c>
      <c r="U82" s="22">
        <v>0</v>
      </c>
      <c r="V82" s="14">
        <v>51616</v>
      </c>
      <c r="W82" s="8" t="s">
        <v>183</v>
      </c>
      <c r="X82" s="7">
        <v>3529</v>
      </c>
      <c r="Y82" s="8" t="s">
        <v>59</v>
      </c>
      <c r="Z82" s="35"/>
      <c r="AA82" s="35" t="s">
        <v>43</v>
      </c>
      <c r="AB82" s="9"/>
      <c r="AC82" s="10" t="s">
        <v>70</v>
      </c>
      <c r="AD82" s="10"/>
      <c r="AE82" s="10"/>
      <c r="AF82" s="10" t="str">
        <f>IF(AE82&gt;0,AC82&amp;"-"&amp;AE82,AC82)</f>
        <v/>
      </c>
      <c r="AG82" s="10">
        <v>1256</v>
      </c>
      <c r="AH82" s="10" t="s">
        <v>68</v>
      </c>
      <c r="AI82" s="6">
        <v>1003</v>
      </c>
      <c r="AJ82" s="6">
        <v>921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67</v>
      </c>
      <c r="AQ82" s="6">
        <v>0</v>
      </c>
      <c r="AR82" s="6">
        <v>0</v>
      </c>
      <c r="AS82" s="6">
        <v>0</v>
      </c>
      <c r="AT82" s="29" t="str">
        <f>IF(LEN(B82)=0,"",1)</f>
        <v/>
      </c>
      <c r="AU82" t="s">
        <v>60</v>
      </c>
    </row>
    <row r="83" spans="1:47" ht="12.75">
      <c r="A83" s="30" t="str">
        <f>HYPERLINK(IF($AV$1="SCREEN","javascript:DrillDown('../pages/CommonProperty.aspx?1=1&amp;PropertyId="&amp;AG83&amp;"')",""),B83)</f>
        <v/>
      </c>
      <c r="B83" s="20"/>
      <c r="C83" s="21" t="str">
        <f>HYPERLINK(IF($AV$1="SCREEN","javascript:DrillDown('../pages/UnitSwitch.aspx?1=1&amp;UnitId="&amp;V83&amp;"')",""),W83)</f>
        <v xml:space="preserve">05-208  </v>
      </c>
      <c r="D83" s="21" t="str">
        <f>HYPERLINK(IF($AV$1="SCREEN","javascript:DrillDown('../pages/CommonUnitType.aspx?1=1&amp;UnitTypeId="&amp;X83&amp;"')",""),Y83)</f>
        <v xml:space="preserve">at-1-tc </v>
      </c>
      <c r="E83" s="22">
        <v>1003</v>
      </c>
      <c r="F83" s="23">
        <v>2</v>
      </c>
      <c r="G83" s="32" t="str">
        <f>HYPERLINK(IF(OR(TRIM(AA83)="VACANT",$AV$1="EXCEL"),"","javascript:DrillDown('../pages/TenantSwitch.aspx?1=1&amp;TenantId="&amp;Z83&amp;"')"),AA83)</f>
        <v>VACANT</v>
      </c>
      <c r="H83" s="24"/>
      <c r="I83" s="24" t="s">
        <v>70</v>
      </c>
      <c r="J83" s="23" t="str">
        <f>HYPERLINK(IF($AV$1="SCREEN",IF(TRIM(AD83)="1","javascript:DrillDown('../pages/AffCert50059.aspx?1=1&amp;id="&amp;AB83&amp;"')",IF(TRIM(AD83)="2","javascript:DrillDown('../pages/AffCertTaxCredit.aspx?1=1&amp;id="&amp;AB83&amp;"')",IF(TRIM(AD83)="6","javascript:DrillDown('../pages/AffCertHOME.aspx?1=1&amp;id="&amp;AB83&amp;"')",IF(TRIM(AD83)="7","javascript:DrillDown('../pages/AffCertRD.aspx?1=1&amp;id="&amp;AB83&amp;"')",IF(TRIM(AD83)="8","javascript:DrillDown('../pages/AffCertLocalProgram.aspx?1=1&amp;id="&amp;AB83&amp;"')",""))))),""),AF83)</f>
        <v/>
      </c>
      <c r="K83" s="25" t="s">
        <v>70</v>
      </c>
      <c r="L83" s="22">
        <v>921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67</v>
      </c>
      <c r="S83" s="22">
        <v>0</v>
      </c>
      <c r="T83" s="22">
        <v>0</v>
      </c>
      <c r="U83" s="22">
        <v>0</v>
      </c>
      <c r="V83" s="14">
        <v>51617</v>
      </c>
      <c r="W83" s="8" t="s">
        <v>184</v>
      </c>
      <c r="X83" s="7">
        <v>3529</v>
      </c>
      <c r="Y83" s="8" t="s">
        <v>59</v>
      </c>
      <c r="Z83" s="35"/>
      <c r="AA83" s="35" t="s">
        <v>43</v>
      </c>
      <c r="AB83" s="9"/>
      <c r="AC83" s="10" t="s">
        <v>70</v>
      </c>
      <c r="AD83" s="10"/>
      <c r="AE83" s="10"/>
      <c r="AF83" s="10" t="str">
        <f>IF(AE83&gt;0,AC83&amp;"-"&amp;AE83,AC83)</f>
        <v/>
      </c>
      <c r="AG83" s="10">
        <v>1256</v>
      </c>
      <c r="AH83" s="10" t="s">
        <v>68</v>
      </c>
      <c r="AI83" s="6">
        <v>1003</v>
      </c>
      <c r="AJ83" s="6">
        <v>921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67</v>
      </c>
      <c r="AQ83" s="6">
        <v>0</v>
      </c>
      <c r="AR83" s="6">
        <v>0</v>
      </c>
      <c r="AS83" s="6">
        <v>0</v>
      </c>
      <c r="AT83" s="29" t="str">
        <f>IF(LEN(B83)=0,"",1)</f>
        <v/>
      </c>
      <c r="AU83" t="s">
        <v>60</v>
      </c>
    </row>
    <row r="84" spans="1:47" ht="12.75">
      <c r="A84" s="30" t="str">
        <f>HYPERLINK(IF($AV$1="SCREEN","javascript:DrillDown('../pages/CommonProperty.aspx?1=1&amp;PropertyId="&amp;AG84&amp;"')",""),B84)</f>
        <v/>
      </c>
      <c r="B84" s="20"/>
      <c r="C84" s="21" t="str">
        <f>HYPERLINK(IF($AV$1="SCREEN","javascript:DrillDown('../pages/UnitSwitch.aspx?1=1&amp;UnitId="&amp;V84&amp;"')",""),W84)</f>
        <v xml:space="preserve">06-101  </v>
      </c>
      <c r="D84" s="21" t="str">
        <f>HYPERLINK(IF($AV$1="SCREEN","javascript:DrillDown('../pages/CommonUnitType.aspx?1=1&amp;UnitTypeId="&amp;X84&amp;"')",""),Y84)</f>
        <v xml:space="preserve">at-1-tc </v>
      </c>
      <c r="E84" s="22">
        <v>749</v>
      </c>
      <c r="F84" s="23">
        <v>1</v>
      </c>
      <c r="G84" s="32" t="str">
        <f>HYPERLINK(IF(OR(TRIM(AA84)="VACANT",$AV$1="EXCEL"),"","javascript:DrillDown('../pages/TenantSwitch.aspx?1=1&amp;TenantId="&amp;Z84&amp;"')"),AA84)</f>
        <v>Carlie, Randon</v>
      </c>
      <c r="H84" s="24" t="s">
        <v>71</v>
      </c>
      <c r="I84" s="24" t="s">
        <v>70</v>
      </c>
      <c r="J84" s="23" t="str">
        <f>HYPERLINK(IF($AV$1="SCREEN",IF(TRIM(AD84)="1","javascript:DrillDown('../pages/AffCert50059.aspx?1=1&amp;id="&amp;AB84&amp;"')",IF(TRIM(AD84)="2","javascript:DrillDown('../pages/AffCertTaxCredit.aspx?1=1&amp;id="&amp;AB84&amp;"')",IF(TRIM(AD84)="6","javascript:DrillDown('../pages/AffCertHOME.aspx?1=1&amp;id="&amp;AB84&amp;"')",IF(TRIM(AD84)="7","javascript:DrillDown('../pages/AffCertRD.aspx?1=1&amp;id="&amp;AB84&amp;"')",IF(TRIM(AD84)="8","javascript:DrillDown('../pages/AffCertLocalProgram.aspx?1=1&amp;id="&amp;AB84&amp;"')",""))))),""),AF84)</f>
        <v>AR</v>
      </c>
      <c r="K84" s="25" t="s">
        <v>185</v>
      </c>
      <c r="L84" s="22">
        <v>921</v>
      </c>
      <c r="M84" s="22">
        <v>787</v>
      </c>
      <c r="N84" s="22">
        <v>0</v>
      </c>
      <c r="O84" s="22">
        <v>0</v>
      </c>
      <c r="P84" s="22">
        <v>0</v>
      </c>
      <c r="Q84" s="22">
        <v>787</v>
      </c>
      <c r="R84" s="22">
        <v>0</v>
      </c>
      <c r="S84" s="22">
        <v>0</v>
      </c>
      <c r="T84" s="22">
        <v>787</v>
      </c>
      <c r="U84" s="22">
        <v>0</v>
      </c>
      <c r="V84" s="14">
        <v>51630</v>
      </c>
      <c r="W84" s="8" t="s">
        <v>186</v>
      </c>
      <c r="X84" s="7">
        <v>3529</v>
      </c>
      <c r="Y84" s="8" t="s">
        <v>59</v>
      </c>
      <c r="Z84" s="35">
        <v>163509</v>
      </c>
      <c r="AA84" s="35" t="s">
        <v>187</v>
      </c>
      <c r="AB84" s="9">
        <v>571632</v>
      </c>
      <c r="AC84" s="10" t="s">
        <v>67</v>
      </c>
      <c r="AD84" s="10">
        <v>2</v>
      </c>
      <c r="AE84" s="10">
        <v>0</v>
      </c>
      <c r="AF84" s="10" t="str">
        <f>IF(AE84&gt;0,AC84&amp;"-"&amp;AE84,AC84)</f>
        <v>AR</v>
      </c>
      <c r="AG84" s="10">
        <v>1256</v>
      </c>
      <c r="AH84" s="10" t="s">
        <v>68</v>
      </c>
      <c r="AI84" s="6">
        <v>749</v>
      </c>
      <c r="AJ84" s="6">
        <v>921</v>
      </c>
      <c r="AK84" s="6">
        <v>787</v>
      </c>
      <c r="AL84" s="6">
        <v>0</v>
      </c>
      <c r="AM84" s="6">
        <v>0</v>
      </c>
      <c r="AN84" s="6">
        <v>0</v>
      </c>
      <c r="AO84" s="6">
        <v>787</v>
      </c>
      <c r="AP84" s="6">
        <v>0</v>
      </c>
      <c r="AQ84" s="6">
        <v>0</v>
      </c>
      <c r="AR84" s="6">
        <v>787</v>
      </c>
      <c r="AS84" s="6">
        <v>0</v>
      </c>
      <c r="AT84" s="29" t="str">
        <f>IF(LEN(B84)=0,"",1)</f>
        <v/>
      </c>
      <c r="AU84" t="s">
        <v>60</v>
      </c>
    </row>
    <row r="85" spans="1:47" ht="12.75">
      <c r="A85" s="30" t="str">
        <f>HYPERLINK(IF($AV$1="SCREEN","javascript:DrillDown('../pages/CommonProperty.aspx?1=1&amp;PropertyId="&amp;AG85&amp;"')",""),B85)</f>
        <v/>
      </c>
      <c r="B85" s="20"/>
      <c r="C85" s="21" t="str">
        <f>HYPERLINK(IF($AV$1="SCREEN","javascript:DrillDown('../pages/UnitSwitch.aspx?1=1&amp;UnitId="&amp;V85&amp;"')",""),W85)</f>
        <v xml:space="preserve">06-102  </v>
      </c>
      <c r="D85" s="21" t="str">
        <f>HYPERLINK(IF($AV$1="SCREEN","javascript:DrillDown('../pages/CommonUnitType.aspx?1=1&amp;UnitTypeId="&amp;X85&amp;"')",""),Y85)</f>
        <v xml:space="preserve">at-1-tc </v>
      </c>
      <c r="E85" s="22">
        <v>749</v>
      </c>
      <c r="F85" s="23">
        <v>1</v>
      </c>
      <c r="G85" s="32" t="str">
        <f>HYPERLINK(IF(OR(TRIM(AA85)="VACANT",$AV$1="EXCEL"),"","javascript:DrillDown('../pages/TenantSwitch.aspx?1=1&amp;TenantId="&amp;Z85&amp;"')"),AA85)</f>
        <v>T. Ardoin, Lucille</v>
      </c>
      <c r="H85" s="24" t="s">
        <v>71</v>
      </c>
      <c r="I85" s="24" t="s">
        <v>70</v>
      </c>
      <c r="J85" s="23" t="str">
        <f>HYPERLINK(IF($AV$1="SCREEN",IF(TRIM(AD85)="1","javascript:DrillDown('../pages/AffCert50059.aspx?1=1&amp;id="&amp;AB85&amp;"')",IF(TRIM(AD85)="2","javascript:DrillDown('../pages/AffCertTaxCredit.aspx?1=1&amp;id="&amp;AB85&amp;"')",IF(TRIM(AD85)="6","javascript:DrillDown('../pages/AffCertHOME.aspx?1=1&amp;id="&amp;AB85&amp;"')",IF(TRIM(AD85)="7","javascript:DrillDown('../pages/AffCertRD.aspx?1=1&amp;id="&amp;AB85&amp;"')",IF(TRIM(AD85)="8","javascript:DrillDown('../pages/AffCertLocalProgram.aspx?1=1&amp;id="&amp;AB85&amp;"')",""))))),""),AF85)</f>
        <v>MI</v>
      </c>
      <c r="K85" s="25" t="s">
        <v>188</v>
      </c>
      <c r="L85" s="22">
        <v>921</v>
      </c>
      <c r="M85" s="22">
        <v>973</v>
      </c>
      <c r="N85" s="22">
        <v>0</v>
      </c>
      <c r="O85" s="22">
        <v>0</v>
      </c>
      <c r="P85" s="22">
        <v>0</v>
      </c>
      <c r="Q85" s="22">
        <v>906</v>
      </c>
      <c r="R85" s="22">
        <v>67</v>
      </c>
      <c r="S85" s="22">
        <v>15</v>
      </c>
      <c r="T85" s="22">
        <v>988</v>
      </c>
      <c r="U85" s="22">
        <v>0</v>
      </c>
      <c r="V85" s="14">
        <v>51631</v>
      </c>
      <c r="W85" s="8" t="s">
        <v>189</v>
      </c>
      <c r="X85" s="7">
        <v>3529</v>
      </c>
      <c r="Y85" s="8" t="s">
        <v>59</v>
      </c>
      <c r="Z85" s="35">
        <v>163510</v>
      </c>
      <c r="AA85" s="35" t="s">
        <v>190</v>
      </c>
      <c r="AB85" s="9">
        <v>550561</v>
      </c>
      <c r="AC85" s="10" t="s">
        <v>39</v>
      </c>
      <c r="AD85" s="10">
        <v>2</v>
      </c>
      <c r="AE85" s="10">
        <v>0</v>
      </c>
      <c r="AF85" s="10" t="str">
        <f>IF(AE85&gt;0,AC85&amp;"-"&amp;AE85,AC85)</f>
        <v>MI</v>
      </c>
      <c r="AG85" s="10">
        <v>1256</v>
      </c>
      <c r="AH85" s="10" t="s">
        <v>68</v>
      </c>
      <c r="AI85" s="6">
        <v>749</v>
      </c>
      <c r="AJ85" s="6">
        <v>921</v>
      </c>
      <c r="AK85" s="6">
        <v>973</v>
      </c>
      <c r="AL85" s="6">
        <v>0</v>
      </c>
      <c r="AM85" s="6">
        <v>0</v>
      </c>
      <c r="AN85" s="6">
        <v>0</v>
      </c>
      <c r="AO85" s="6">
        <v>906</v>
      </c>
      <c r="AP85" s="6">
        <v>67</v>
      </c>
      <c r="AQ85" s="6">
        <v>15</v>
      </c>
      <c r="AR85" s="6">
        <v>988</v>
      </c>
      <c r="AS85" s="6">
        <v>0</v>
      </c>
      <c r="AT85" s="29" t="str">
        <f>IF(LEN(B85)=0,"",1)</f>
        <v/>
      </c>
      <c r="AU85" t="s">
        <v>60</v>
      </c>
    </row>
    <row r="86" spans="1:47" ht="12.75">
      <c r="A86" s="30" t="str">
        <f>HYPERLINK(IF($AV$1="SCREEN","javascript:DrillDown('../pages/CommonProperty.aspx?1=1&amp;PropertyId="&amp;AG86&amp;"')",""),B86)</f>
        <v/>
      </c>
      <c r="B86" s="20"/>
      <c r="C86" s="21" t="str">
        <f>HYPERLINK(IF($AV$1="SCREEN","javascript:DrillDown('../pages/UnitSwitch.aspx?1=1&amp;UnitId="&amp;V86&amp;"')",""),W86)</f>
        <v xml:space="preserve">06-103  </v>
      </c>
      <c r="D86" s="21" t="str">
        <f>HYPERLINK(IF($AV$1="SCREEN","javascript:DrillDown('../pages/CommonUnitType.aspx?1=1&amp;UnitTypeId="&amp;X86&amp;"')",""),Y86)</f>
        <v xml:space="preserve">at-2-tc </v>
      </c>
      <c r="E86" s="22">
        <v>1003</v>
      </c>
      <c r="F86" s="23">
        <v>2</v>
      </c>
      <c r="G86" s="32" t="str">
        <f>HYPERLINK(IF(OR(TRIM(AA86)="VACANT",$AV$1="EXCEL"),"","javascript:DrillDown('../pages/TenantSwitch.aspx?1=1&amp;TenantId="&amp;Z86&amp;"')"),AA86)</f>
        <v>VACANT</v>
      </c>
      <c r="H86" s="24"/>
      <c r="I86" s="24" t="s">
        <v>70</v>
      </c>
      <c r="J86" s="23" t="str">
        <f>HYPERLINK(IF($AV$1="SCREEN",IF(TRIM(AD86)="1","javascript:DrillDown('../pages/AffCert50059.aspx?1=1&amp;id="&amp;AB86&amp;"')",IF(TRIM(AD86)="2","javascript:DrillDown('../pages/AffCertTaxCredit.aspx?1=1&amp;id="&amp;AB86&amp;"')",IF(TRIM(AD86)="6","javascript:DrillDown('../pages/AffCertHOME.aspx?1=1&amp;id="&amp;AB86&amp;"')",IF(TRIM(AD86)="7","javascript:DrillDown('../pages/AffCertRD.aspx?1=1&amp;id="&amp;AB86&amp;"')",IF(TRIM(AD86)="8","javascript:DrillDown('../pages/AffCertLocalProgram.aspx?1=1&amp;id="&amp;AB86&amp;"')",""))))),""),AF86)</f>
        <v/>
      </c>
      <c r="K86" s="25" t="s">
        <v>70</v>
      </c>
      <c r="L86" s="22">
        <v>1101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85</v>
      </c>
      <c r="S86" s="22">
        <v>0</v>
      </c>
      <c r="T86" s="22">
        <v>0</v>
      </c>
      <c r="U86" s="22">
        <v>0</v>
      </c>
      <c r="V86" s="14">
        <v>51634</v>
      </c>
      <c r="W86" s="8" t="s">
        <v>191</v>
      </c>
      <c r="X86" s="7">
        <v>3530</v>
      </c>
      <c r="Y86" s="8" t="s">
        <v>63</v>
      </c>
      <c r="Z86" s="35"/>
      <c r="AA86" s="35" t="s">
        <v>43</v>
      </c>
      <c r="AB86" s="9"/>
      <c r="AC86" s="10" t="s">
        <v>70</v>
      </c>
      <c r="AD86" s="10"/>
      <c r="AE86" s="10"/>
      <c r="AF86" s="10" t="str">
        <f>IF(AE86&gt;0,AC86&amp;"-"&amp;AE86,AC86)</f>
        <v/>
      </c>
      <c r="AG86" s="10">
        <v>1256</v>
      </c>
      <c r="AH86" s="10" t="s">
        <v>68</v>
      </c>
      <c r="AI86" s="6">
        <v>1003</v>
      </c>
      <c r="AJ86" s="6">
        <v>1101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85</v>
      </c>
      <c r="AQ86" s="6">
        <v>0</v>
      </c>
      <c r="AR86" s="6">
        <v>0</v>
      </c>
      <c r="AS86" s="6">
        <v>0</v>
      </c>
      <c r="AT86" s="29" t="str">
        <f>IF(LEN(B86)=0,"",1)</f>
        <v/>
      </c>
      <c r="AU86" t="s">
        <v>60</v>
      </c>
    </row>
    <row r="87" spans="1:47" ht="12.75">
      <c r="A87" s="30" t="str">
        <f>HYPERLINK(IF($AV$1="SCREEN","javascript:DrillDown('../pages/CommonProperty.aspx?1=1&amp;PropertyId="&amp;AG87&amp;"')",""),B87)</f>
        <v/>
      </c>
      <c r="B87" s="20"/>
      <c r="C87" s="21" t="str">
        <f>HYPERLINK(IF($AV$1="SCREEN","javascript:DrillDown('../pages/UnitSwitch.aspx?1=1&amp;UnitId="&amp;V87&amp;"')",""),W87)</f>
        <v xml:space="preserve">06-104  </v>
      </c>
      <c r="D87" s="21" t="str">
        <f>HYPERLINK(IF($AV$1="SCREEN","javascript:DrillDown('../pages/CommonUnitType.aspx?1=1&amp;UnitTypeId="&amp;X87&amp;"')",""),Y87)</f>
        <v xml:space="preserve">at-2-tc </v>
      </c>
      <c r="E87" s="22">
        <v>1003</v>
      </c>
      <c r="F87" s="23">
        <v>2</v>
      </c>
      <c r="G87" s="32" t="str">
        <f>HYPERLINK(IF(OR(TRIM(AA87)="VACANT",$AV$1="EXCEL"),"","javascript:DrillDown('../pages/TenantSwitch.aspx?1=1&amp;TenantId="&amp;Z87&amp;"')"),AA87)</f>
        <v>VACANT</v>
      </c>
      <c r="H87" s="24"/>
      <c r="I87" s="24" t="s">
        <v>70</v>
      </c>
      <c r="J87" s="23" t="str">
        <f>HYPERLINK(IF($AV$1="SCREEN",IF(TRIM(AD87)="1","javascript:DrillDown('../pages/AffCert50059.aspx?1=1&amp;id="&amp;AB87&amp;"')",IF(TRIM(AD87)="2","javascript:DrillDown('../pages/AffCertTaxCredit.aspx?1=1&amp;id="&amp;AB87&amp;"')",IF(TRIM(AD87)="6","javascript:DrillDown('../pages/AffCertHOME.aspx?1=1&amp;id="&amp;AB87&amp;"')",IF(TRIM(AD87)="7","javascript:DrillDown('../pages/AffCertRD.aspx?1=1&amp;id="&amp;AB87&amp;"')",IF(TRIM(AD87)="8","javascript:DrillDown('../pages/AffCertLocalProgram.aspx?1=1&amp;id="&amp;AB87&amp;"')",""))))),""),AF87)</f>
        <v/>
      </c>
      <c r="K87" s="25" t="s">
        <v>70</v>
      </c>
      <c r="L87" s="22">
        <v>1101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85</v>
      </c>
      <c r="S87" s="22">
        <v>0</v>
      </c>
      <c r="T87" s="22">
        <v>0</v>
      </c>
      <c r="U87" s="22">
        <v>0</v>
      </c>
      <c r="V87" s="14">
        <v>51635</v>
      </c>
      <c r="W87" s="8" t="s">
        <v>192</v>
      </c>
      <c r="X87" s="7">
        <v>3530</v>
      </c>
      <c r="Y87" s="8" t="s">
        <v>63</v>
      </c>
      <c r="Z87" s="35"/>
      <c r="AA87" s="35" t="s">
        <v>43</v>
      </c>
      <c r="AB87" s="9"/>
      <c r="AC87" s="10" t="s">
        <v>70</v>
      </c>
      <c r="AD87" s="10"/>
      <c r="AE87" s="10"/>
      <c r="AF87" s="10" t="str">
        <f>IF(AE87&gt;0,AC87&amp;"-"&amp;AE87,AC87)</f>
        <v/>
      </c>
      <c r="AG87" s="10">
        <v>1256</v>
      </c>
      <c r="AH87" s="10" t="s">
        <v>68</v>
      </c>
      <c r="AI87" s="6">
        <v>1003</v>
      </c>
      <c r="AJ87" s="6">
        <v>1101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85</v>
      </c>
      <c r="AQ87" s="6">
        <v>0</v>
      </c>
      <c r="AR87" s="6">
        <v>0</v>
      </c>
      <c r="AS87" s="6">
        <v>0</v>
      </c>
      <c r="AT87" s="29" t="str">
        <f>IF(LEN(B87)=0,"",1)</f>
        <v/>
      </c>
      <c r="AU87" t="s">
        <v>60</v>
      </c>
    </row>
    <row r="88" spans="1:47" ht="12.75">
      <c r="A88" s="30" t="str">
        <f>HYPERLINK(IF($AV$1="SCREEN","javascript:DrillDown('../pages/CommonProperty.aspx?1=1&amp;PropertyId="&amp;AG88&amp;"')",""),B88)</f>
        <v/>
      </c>
      <c r="B88" s="20"/>
      <c r="C88" s="21" t="str">
        <f>HYPERLINK(IF($AV$1="SCREEN","javascript:DrillDown('../pages/UnitSwitch.aspx?1=1&amp;UnitId="&amp;V88&amp;"')",""),W88)</f>
        <v xml:space="preserve">06-105  </v>
      </c>
      <c r="D88" s="21" t="str">
        <f>HYPERLINK(IF($AV$1="SCREEN","javascript:DrillDown('../pages/CommonUnitType.aspx?1=1&amp;UnitTypeId="&amp;X88&amp;"')",""),Y88)</f>
        <v xml:space="preserve">at-2-tc </v>
      </c>
      <c r="E88" s="22">
        <v>1003</v>
      </c>
      <c r="F88" s="23">
        <v>2</v>
      </c>
      <c r="G88" s="32" t="str">
        <f>HYPERLINK(IF(OR(TRIM(AA88)="VACANT",$AV$1="EXCEL"),"","javascript:DrillDown('../pages/TenantSwitch.aspx?1=1&amp;TenantId="&amp;Z88&amp;"')"),AA88)</f>
        <v>VACANT</v>
      </c>
      <c r="H88" s="24"/>
      <c r="I88" s="24" t="s">
        <v>70</v>
      </c>
      <c r="J88" s="23" t="str">
        <f>HYPERLINK(IF($AV$1="SCREEN",IF(TRIM(AD88)="1","javascript:DrillDown('../pages/AffCert50059.aspx?1=1&amp;id="&amp;AB88&amp;"')",IF(TRIM(AD88)="2","javascript:DrillDown('../pages/AffCertTaxCredit.aspx?1=1&amp;id="&amp;AB88&amp;"')",IF(TRIM(AD88)="6","javascript:DrillDown('../pages/AffCertHOME.aspx?1=1&amp;id="&amp;AB88&amp;"')",IF(TRIM(AD88)="7","javascript:DrillDown('../pages/AffCertRD.aspx?1=1&amp;id="&amp;AB88&amp;"')",IF(TRIM(AD88)="8","javascript:DrillDown('../pages/AffCertLocalProgram.aspx?1=1&amp;id="&amp;AB88&amp;"')",""))))),""),AF88)</f>
        <v/>
      </c>
      <c r="K88" s="25" t="s">
        <v>70</v>
      </c>
      <c r="L88" s="22">
        <v>1101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85</v>
      </c>
      <c r="S88" s="22">
        <v>0</v>
      </c>
      <c r="T88" s="22">
        <v>0</v>
      </c>
      <c r="U88" s="22">
        <v>0</v>
      </c>
      <c r="V88" s="14">
        <v>51636</v>
      </c>
      <c r="W88" s="8" t="s">
        <v>193</v>
      </c>
      <c r="X88" s="7">
        <v>3530</v>
      </c>
      <c r="Y88" s="8" t="s">
        <v>63</v>
      </c>
      <c r="Z88" s="35"/>
      <c r="AA88" s="35" t="s">
        <v>43</v>
      </c>
      <c r="AB88" s="9"/>
      <c r="AC88" s="10" t="s">
        <v>70</v>
      </c>
      <c r="AD88" s="10"/>
      <c r="AE88" s="10"/>
      <c r="AF88" s="10" t="str">
        <f>IF(AE88&gt;0,AC88&amp;"-"&amp;AE88,AC88)</f>
        <v/>
      </c>
      <c r="AG88" s="10">
        <v>1256</v>
      </c>
      <c r="AH88" s="10" t="s">
        <v>68</v>
      </c>
      <c r="AI88" s="6">
        <v>1003</v>
      </c>
      <c r="AJ88" s="6">
        <v>1101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85</v>
      </c>
      <c r="AQ88" s="6">
        <v>0</v>
      </c>
      <c r="AR88" s="6">
        <v>0</v>
      </c>
      <c r="AS88" s="6">
        <v>0</v>
      </c>
      <c r="AT88" s="29" t="str">
        <f>IF(LEN(B88)=0,"",1)</f>
        <v/>
      </c>
      <c r="AU88" t="s">
        <v>60</v>
      </c>
    </row>
    <row r="89" spans="1:47" ht="12.75">
      <c r="A89" s="30" t="str">
        <f>HYPERLINK(IF($AV$1="SCREEN","javascript:DrillDown('../pages/CommonProperty.aspx?1=1&amp;PropertyId="&amp;AG89&amp;"')",""),B89)</f>
        <v/>
      </c>
      <c r="B89" s="20"/>
      <c r="C89" s="21" t="str">
        <f>HYPERLINK(IF($AV$1="SCREEN","javascript:DrillDown('../pages/UnitSwitch.aspx?1=1&amp;UnitId="&amp;V89&amp;"')",""),W89)</f>
        <v xml:space="preserve">06-106  </v>
      </c>
      <c r="D89" s="21" t="str">
        <f>HYPERLINK(IF($AV$1="SCREEN","javascript:DrillDown('../pages/CommonUnitType.aspx?1=1&amp;UnitTypeId="&amp;X89&amp;"')",""),Y89)</f>
        <v xml:space="preserve">at-2-tc </v>
      </c>
      <c r="E89" s="22">
        <v>1003</v>
      </c>
      <c r="F89" s="23">
        <v>2</v>
      </c>
      <c r="G89" s="32" t="str">
        <f>HYPERLINK(IF(OR(TRIM(AA89)="VACANT",$AV$1="EXCEL"),"","javascript:DrillDown('../pages/TenantSwitch.aspx?1=1&amp;TenantId="&amp;Z89&amp;"')"),AA89)</f>
        <v>Shepherd, Moses</v>
      </c>
      <c r="H89" s="24" t="s">
        <v>71</v>
      </c>
      <c r="I89" s="24" t="s">
        <v>70</v>
      </c>
      <c r="J89" s="23" t="str">
        <f>HYPERLINK(IF($AV$1="SCREEN",IF(TRIM(AD89)="1","javascript:DrillDown('../pages/AffCert50059.aspx?1=1&amp;id="&amp;AB89&amp;"')",IF(TRIM(AD89)="2","javascript:DrillDown('../pages/AffCertTaxCredit.aspx?1=1&amp;id="&amp;AB89&amp;"')",IF(TRIM(AD89)="6","javascript:DrillDown('../pages/AffCertHOME.aspx?1=1&amp;id="&amp;AB89&amp;"')",IF(TRIM(AD89)="7","javascript:DrillDown('../pages/AffCertRD.aspx?1=1&amp;id="&amp;AB89&amp;"')",IF(TRIM(AD89)="8","javascript:DrillDown('../pages/AffCertLocalProgram.aspx?1=1&amp;id="&amp;AB89&amp;"')",""))))),""),AF89)</f>
        <v>MI</v>
      </c>
      <c r="K89" s="25" t="s">
        <v>194</v>
      </c>
      <c r="L89" s="22">
        <v>1101</v>
      </c>
      <c r="M89" s="22">
        <v>1012</v>
      </c>
      <c r="N89" s="22">
        <v>0</v>
      </c>
      <c r="O89" s="22">
        <v>0</v>
      </c>
      <c r="P89" s="22">
        <v>0</v>
      </c>
      <c r="Q89" s="22">
        <v>1012</v>
      </c>
      <c r="R89" s="22">
        <v>0</v>
      </c>
      <c r="S89" s="22">
        <v>0</v>
      </c>
      <c r="T89" s="22">
        <v>1012</v>
      </c>
      <c r="U89" s="22">
        <v>0</v>
      </c>
      <c r="V89" s="14">
        <v>51637</v>
      </c>
      <c r="W89" s="8" t="s">
        <v>195</v>
      </c>
      <c r="X89" s="7">
        <v>3530</v>
      </c>
      <c r="Y89" s="8" t="s">
        <v>63</v>
      </c>
      <c r="Z89" s="35">
        <v>163513</v>
      </c>
      <c r="AA89" s="35" t="s">
        <v>196</v>
      </c>
      <c r="AB89" s="9">
        <v>550538</v>
      </c>
      <c r="AC89" s="10" t="s">
        <v>39</v>
      </c>
      <c r="AD89" s="10">
        <v>2</v>
      </c>
      <c r="AE89" s="10">
        <v>0</v>
      </c>
      <c r="AF89" s="10" t="str">
        <f>IF(AE89&gt;0,AC89&amp;"-"&amp;AE89,AC89)</f>
        <v>MI</v>
      </c>
      <c r="AG89" s="10">
        <v>1256</v>
      </c>
      <c r="AH89" s="10" t="s">
        <v>68</v>
      </c>
      <c r="AI89" s="6">
        <v>1003</v>
      </c>
      <c r="AJ89" s="6">
        <v>1101</v>
      </c>
      <c r="AK89" s="6">
        <v>1012</v>
      </c>
      <c r="AL89" s="6">
        <v>0</v>
      </c>
      <c r="AM89" s="6">
        <v>0</v>
      </c>
      <c r="AN89" s="6">
        <v>0</v>
      </c>
      <c r="AO89" s="6">
        <v>1012</v>
      </c>
      <c r="AP89" s="6">
        <v>0</v>
      </c>
      <c r="AQ89" s="6">
        <v>0</v>
      </c>
      <c r="AR89" s="6">
        <v>1012</v>
      </c>
      <c r="AS89" s="6">
        <v>0</v>
      </c>
      <c r="AT89" s="29" t="str">
        <f>IF(LEN(B89)=0,"",1)</f>
        <v/>
      </c>
      <c r="AU89" t="s">
        <v>60</v>
      </c>
    </row>
    <row r="90" spans="1:47" ht="12.75">
      <c r="A90" s="30" t="str">
        <f>HYPERLINK(IF($AV$1="SCREEN","javascript:DrillDown('../pages/CommonProperty.aspx?1=1&amp;PropertyId="&amp;AG90&amp;"')",""),B90)</f>
        <v/>
      </c>
      <c r="B90" s="20"/>
      <c r="C90" s="21" t="str">
        <f>HYPERLINK(IF($AV$1="SCREEN","javascript:DrillDown('../pages/UnitSwitch.aspx?1=1&amp;UnitId="&amp;V90&amp;"')",""),W90)</f>
        <v xml:space="preserve">06-107  </v>
      </c>
      <c r="D90" s="21" t="str">
        <f>HYPERLINK(IF($AV$1="SCREEN","javascript:DrillDown('../pages/CommonUnitType.aspx?1=1&amp;UnitTypeId="&amp;X90&amp;"')",""),Y90)</f>
        <v xml:space="preserve">at-2-tc </v>
      </c>
      <c r="E90" s="22">
        <v>749</v>
      </c>
      <c r="F90" s="23">
        <v>1</v>
      </c>
      <c r="G90" s="32" t="str">
        <f>HYPERLINK(IF(OR(TRIM(AA90)="VACANT",$AV$1="EXCEL"),"","javascript:DrillDown('../pages/TenantSwitch.aspx?1=1&amp;TenantId="&amp;Z90&amp;"')"),AA90)</f>
        <v>VACANT</v>
      </c>
      <c r="H90" s="24"/>
      <c r="I90" s="24" t="s">
        <v>70</v>
      </c>
      <c r="J90" s="23" t="str">
        <f>HYPERLINK(IF($AV$1="SCREEN",IF(TRIM(AD90)="1","javascript:DrillDown('../pages/AffCert50059.aspx?1=1&amp;id="&amp;AB90&amp;"')",IF(TRIM(AD90)="2","javascript:DrillDown('../pages/AffCertTaxCredit.aspx?1=1&amp;id="&amp;AB90&amp;"')",IF(TRIM(AD90)="6","javascript:DrillDown('../pages/AffCertHOME.aspx?1=1&amp;id="&amp;AB90&amp;"')",IF(TRIM(AD90)="7","javascript:DrillDown('../pages/AffCertRD.aspx?1=1&amp;id="&amp;AB90&amp;"')",IF(TRIM(AD90)="8","javascript:DrillDown('../pages/AffCertLocalProgram.aspx?1=1&amp;id="&amp;AB90&amp;"')",""))))),""),AF90)</f>
        <v/>
      </c>
      <c r="K90" s="25" t="s">
        <v>70</v>
      </c>
      <c r="L90" s="22">
        <v>1101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85</v>
      </c>
      <c r="S90" s="22">
        <v>0</v>
      </c>
      <c r="T90" s="22">
        <v>0</v>
      </c>
      <c r="U90" s="22">
        <v>0</v>
      </c>
      <c r="V90" s="14">
        <v>51638</v>
      </c>
      <c r="W90" s="8" t="s">
        <v>197</v>
      </c>
      <c r="X90" s="7">
        <v>3530</v>
      </c>
      <c r="Y90" s="8" t="s">
        <v>63</v>
      </c>
      <c r="Z90" s="35"/>
      <c r="AA90" s="35" t="s">
        <v>43</v>
      </c>
      <c r="AB90" s="9"/>
      <c r="AC90" s="10" t="s">
        <v>70</v>
      </c>
      <c r="AD90" s="10"/>
      <c r="AE90" s="10"/>
      <c r="AF90" s="10" t="str">
        <f>IF(AE90&gt;0,AC90&amp;"-"&amp;AE90,AC90)</f>
        <v/>
      </c>
      <c r="AG90" s="10">
        <v>1256</v>
      </c>
      <c r="AH90" s="10" t="s">
        <v>68</v>
      </c>
      <c r="AI90" s="6">
        <v>749</v>
      </c>
      <c r="AJ90" s="6">
        <v>1101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85</v>
      </c>
      <c r="AQ90" s="6">
        <v>0</v>
      </c>
      <c r="AR90" s="6">
        <v>0</v>
      </c>
      <c r="AS90" s="6">
        <v>0</v>
      </c>
      <c r="AT90" s="29" t="str">
        <f>IF(LEN(B90)=0,"",1)</f>
        <v/>
      </c>
      <c r="AU90" t="s">
        <v>60</v>
      </c>
    </row>
    <row r="91" spans="1:47" ht="12.75">
      <c r="A91" s="30" t="str">
        <f>HYPERLINK(IF($AV$1="SCREEN","javascript:DrillDown('../pages/CommonProperty.aspx?1=1&amp;PropertyId="&amp;AG91&amp;"')",""),B91)</f>
        <v/>
      </c>
      <c r="B91" s="20"/>
      <c r="C91" s="21" t="str">
        <f>HYPERLINK(IF($AV$1="SCREEN","javascript:DrillDown('../pages/UnitSwitch.aspx?1=1&amp;UnitId="&amp;V91&amp;"')",""),W91)</f>
        <v xml:space="preserve">06-108  </v>
      </c>
      <c r="D91" s="21" t="str">
        <f>HYPERLINK(IF($AV$1="SCREEN","javascript:DrillDown('../pages/CommonUnitType.aspx?1=1&amp;UnitTypeId="&amp;X91&amp;"')",""),Y91)</f>
        <v xml:space="preserve">at-2-tc </v>
      </c>
      <c r="E91" s="22">
        <v>749</v>
      </c>
      <c r="F91" s="23">
        <v>1</v>
      </c>
      <c r="G91" s="32" t="str">
        <f>HYPERLINK(IF(OR(TRIM(AA91)="VACANT",$AV$1="EXCEL"),"","javascript:DrillDown('../pages/TenantSwitch.aspx?1=1&amp;TenantId="&amp;Z91&amp;"')"),AA91)</f>
        <v>VACANT</v>
      </c>
      <c r="H91" s="24"/>
      <c r="I91" s="24" t="s">
        <v>70</v>
      </c>
      <c r="J91" s="23" t="str">
        <f>HYPERLINK(IF($AV$1="SCREEN",IF(TRIM(AD91)="1","javascript:DrillDown('../pages/AffCert50059.aspx?1=1&amp;id="&amp;AB91&amp;"')",IF(TRIM(AD91)="2","javascript:DrillDown('../pages/AffCertTaxCredit.aspx?1=1&amp;id="&amp;AB91&amp;"')",IF(TRIM(AD91)="6","javascript:DrillDown('../pages/AffCertHOME.aspx?1=1&amp;id="&amp;AB91&amp;"')",IF(TRIM(AD91)="7","javascript:DrillDown('../pages/AffCertRD.aspx?1=1&amp;id="&amp;AB91&amp;"')",IF(TRIM(AD91)="8","javascript:DrillDown('../pages/AffCertLocalProgram.aspx?1=1&amp;id="&amp;AB91&amp;"')",""))))),""),AF91)</f>
        <v/>
      </c>
      <c r="K91" s="25" t="s">
        <v>70</v>
      </c>
      <c r="L91" s="22">
        <v>1101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85</v>
      </c>
      <c r="S91" s="22">
        <v>0</v>
      </c>
      <c r="T91" s="22">
        <v>0</v>
      </c>
      <c r="U91" s="22">
        <v>0</v>
      </c>
      <c r="V91" s="14">
        <v>51639</v>
      </c>
      <c r="W91" s="8" t="s">
        <v>198</v>
      </c>
      <c r="X91" s="7">
        <v>3530</v>
      </c>
      <c r="Y91" s="8" t="s">
        <v>63</v>
      </c>
      <c r="Z91" s="35"/>
      <c r="AA91" s="35" t="s">
        <v>43</v>
      </c>
      <c r="AB91" s="9"/>
      <c r="AC91" s="10" t="s">
        <v>70</v>
      </c>
      <c r="AD91" s="10"/>
      <c r="AE91" s="10"/>
      <c r="AF91" s="10" t="str">
        <f>IF(AE91&gt;0,AC91&amp;"-"&amp;AE91,AC91)</f>
        <v/>
      </c>
      <c r="AG91" s="10">
        <v>1256</v>
      </c>
      <c r="AH91" s="10" t="s">
        <v>68</v>
      </c>
      <c r="AI91" s="6">
        <v>749</v>
      </c>
      <c r="AJ91" s="6">
        <v>1101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85</v>
      </c>
      <c r="AQ91" s="6">
        <v>0</v>
      </c>
      <c r="AR91" s="6">
        <v>0</v>
      </c>
      <c r="AS91" s="6">
        <v>0</v>
      </c>
      <c r="AT91" s="29" t="str">
        <f>IF(LEN(B91)=0,"",1)</f>
        <v/>
      </c>
      <c r="AU91" t="s">
        <v>60</v>
      </c>
    </row>
    <row r="92" spans="1:47" ht="12.75">
      <c r="A92" s="30" t="str">
        <f>HYPERLINK(IF($AV$1="SCREEN","javascript:DrillDown('../pages/CommonProperty.aspx?1=1&amp;PropertyId="&amp;AG92&amp;"')",""),B92)</f>
        <v/>
      </c>
      <c r="B92" s="20"/>
      <c r="C92" s="21" t="str">
        <f>HYPERLINK(IF($AV$1="SCREEN","javascript:DrillDown('../pages/UnitSwitch.aspx?1=1&amp;UnitId="&amp;V92&amp;"')",""),W92)</f>
        <v xml:space="preserve">06-201  </v>
      </c>
      <c r="D92" s="21" t="str">
        <f>HYPERLINK(IF($AV$1="SCREEN","javascript:DrillDown('../pages/CommonUnitType.aspx?1=1&amp;UnitTypeId="&amp;X92&amp;"')",""),Y92)</f>
        <v xml:space="preserve">at-1-tc </v>
      </c>
      <c r="E92" s="22">
        <v>1003</v>
      </c>
      <c r="F92" s="23">
        <v>2</v>
      </c>
      <c r="G92" s="32" t="str">
        <f>HYPERLINK(IF(OR(TRIM(AA92)="VACANT",$AV$1="EXCEL"),"","javascript:DrillDown('../pages/TenantSwitch.aspx?1=1&amp;TenantId="&amp;Z92&amp;"')"),AA92)</f>
        <v>VACANT</v>
      </c>
      <c r="H92" s="24"/>
      <c r="I92" s="24" t="s">
        <v>70</v>
      </c>
      <c r="J92" s="23" t="str">
        <f>HYPERLINK(IF($AV$1="SCREEN",IF(TRIM(AD92)="1","javascript:DrillDown('../pages/AffCert50059.aspx?1=1&amp;id="&amp;AB92&amp;"')",IF(TRIM(AD92)="2","javascript:DrillDown('../pages/AffCertTaxCredit.aspx?1=1&amp;id="&amp;AB92&amp;"')",IF(TRIM(AD92)="6","javascript:DrillDown('../pages/AffCertHOME.aspx?1=1&amp;id="&amp;AB92&amp;"')",IF(TRIM(AD92)="7","javascript:DrillDown('../pages/AffCertRD.aspx?1=1&amp;id="&amp;AB92&amp;"')",IF(TRIM(AD92)="8","javascript:DrillDown('../pages/AffCertLocalProgram.aspx?1=1&amp;id="&amp;AB92&amp;"')",""))))),""),AF92)</f>
        <v/>
      </c>
      <c r="K92" s="25" t="s">
        <v>70</v>
      </c>
      <c r="L92" s="22">
        <v>921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67</v>
      </c>
      <c r="S92" s="22">
        <v>0</v>
      </c>
      <c r="T92" s="22">
        <v>0</v>
      </c>
      <c r="U92" s="22">
        <v>0</v>
      </c>
      <c r="V92" s="14">
        <v>51632</v>
      </c>
      <c r="W92" s="8" t="s">
        <v>199</v>
      </c>
      <c r="X92" s="7">
        <v>3529</v>
      </c>
      <c r="Y92" s="8" t="s">
        <v>59</v>
      </c>
      <c r="Z92" s="35"/>
      <c r="AA92" s="35" t="s">
        <v>43</v>
      </c>
      <c r="AB92" s="9"/>
      <c r="AC92" s="10" t="s">
        <v>70</v>
      </c>
      <c r="AD92" s="10"/>
      <c r="AE92" s="10"/>
      <c r="AF92" s="10" t="str">
        <f>IF(AE92&gt;0,AC92&amp;"-"&amp;AE92,AC92)</f>
        <v/>
      </c>
      <c r="AG92" s="10">
        <v>1256</v>
      </c>
      <c r="AH92" s="10" t="s">
        <v>68</v>
      </c>
      <c r="AI92" s="6">
        <v>1003</v>
      </c>
      <c r="AJ92" s="6">
        <v>921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67</v>
      </c>
      <c r="AQ92" s="6">
        <v>0</v>
      </c>
      <c r="AR92" s="6">
        <v>0</v>
      </c>
      <c r="AS92" s="6">
        <v>0</v>
      </c>
      <c r="AT92" s="29" t="str">
        <f>IF(LEN(B92)=0,"",1)</f>
        <v/>
      </c>
      <c r="AU92" t="s">
        <v>60</v>
      </c>
    </row>
    <row r="93" spans="1:47" ht="12.75">
      <c r="A93" s="30" t="str">
        <f>HYPERLINK(IF($AV$1="SCREEN","javascript:DrillDown('../pages/CommonProperty.aspx?1=1&amp;PropertyId="&amp;AG93&amp;"')",""),B93)</f>
        <v/>
      </c>
      <c r="B93" s="20"/>
      <c r="C93" s="21" t="str">
        <f>HYPERLINK(IF($AV$1="SCREEN","javascript:DrillDown('../pages/UnitSwitch.aspx?1=1&amp;UnitId="&amp;V93&amp;"')",""),W93)</f>
        <v xml:space="preserve">06-202  </v>
      </c>
      <c r="D93" s="21" t="str">
        <f>HYPERLINK(IF($AV$1="SCREEN","javascript:DrillDown('../pages/CommonUnitType.aspx?1=1&amp;UnitTypeId="&amp;X93&amp;"')",""),Y93)</f>
        <v xml:space="preserve">at-1-tc </v>
      </c>
      <c r="E93" s="22">
        <v>1003</v>
      </c>
      <c r="F93" s="23">
        <v>2</v>
      </c>
      <c r="G93" s="32" t="str">
        <f>HYPERLINK(IF(OR(TRIM(AA93)="VACANT",$AV$1="EXCEL"),"","javascript:DrillDown('../pages/TenantSwitch.aspx?1=1&amp;TenantId="&amp;Z93&amp;"')"),AA93)</f>
        <v>Logan, Irma</v>
      </c>
      <c r="H93" s="24" t="s">
        <v>71</v>
      </c>
      <c r="I93" s="24" t="s">
        <v>70</v>
      </c>
      <c r="J93" s="23" t="str">
        <f>HYPERLINK(IF($AV$1="SCREEN",IF(TRIM(AD93)="1","javascript:DrillDown('../pages/AffCert50059.aspx?1=1&amp;id="&amp;AB93&amp;"')",IF(TRIM(AD93)="2","javascript:DrillDown('../pages/AffCertTaxCredit.aspx?1=1&amp;id="&amp;AB93&amp;"')",IF(TRIM(AD93)="6","javascript:DrillDown('../pages/AffCertHOME.aspx?1=1&amp;id="&amp;AB93&amp;"')",IF(TRIM(AD93)="7","javascript:DrillDown('../pages/AffCertRD.aspx?1=1&amp;id="&amp;AB93&amp;"')",IF(TRIM(AD93)="8","javascript:DrillDown('../pages/AffCertLocalProgram.aspx?1=1&amp;id="&amp;AB93&amp;"')",""))))),""),AF93)</f>
        <v>MI</v>
      </c>
      <c r="K93" s="25" t="s">
        <v>200</v>
      </c>
      <c r="L93" s="22">
        <v>921</v>
      </c>
      <c r="M93" s="22">
        <v>777</v>
      </c>
      <c r="N93" s="22">
        <v>0</v>
      </c>
      <c r="O93" s="22">
        <v>0</v>
      </c>
      <c r="P93" s="22">
        <v>0</v>
      </c>
      <c r="Q93" s="22">
        <v>777</v>
      </c>
      <c r="R93" s="22">
        <v>0</v>
      </c>
      <c r="S93" s="22">
        <v>0</v>
      </c>
      <c r="T93" s="22">
        <v>777</v>
      </c>
      <c r="U93" s="22">
        <v>0</v>
      </c>
      <c r="V93" s="14">
        <v>51633</v>
      </c>
      <c r="W93" s="8" t="s">
        <v>201</v>
      </c>
      <c r="X93" s="7">
        <v>3529</v>
      </c>
      <c r="Y93" s="8" t="s">
        <v>59</v>
      </c>
      <c r="Z93" s="35">
        <v>163512</v>
      </c>
      <c r="AA93" s="35" t="s">
        <v>202</v>
      </c>
      <c r="AB93" s="9">
        <v>550906</v>
      </c>
      <c r="AC93" s="10" t="s">
        <v>39</v>
      </c>
      <c r="AD93" s="10">
        <v>2</v>
      </c>
      <c r="AE93" s="10">
        <v>0</v>
      </c>
      <c r="AF93" s="10" t="str">
        <f>IF(AE93&gt;0,AC93&amp;"-"&amp;AE93,AC93)</f>
        <v>MI</v>
      </c>
      <c r="AG93" s="10">
        <v>1256</v>
      </c>
      <c r="AH93" s="10" t="s">
        <v>68</v>
      </c>
      <c r="AI93" s="6">
        <v>1003</v>
      </c>
      <c r="AJ93" s="6">
        <v>921</v>
      </c>
      <c r="AK93" s="6">
        <v>777</v>
      </c>
      <c r="AL93" s="6">
        <v>0</v>
      </c>
      <c r="AM93" s="6">
        <v>0</v>
      </c>
      <c r="AN93" s="6">
        <v>0</v>
      </c>
      <c r="AO93" s="6">
        <v>777</v>
      </c>
      <c r="AP93" s="6">
        <v>0</v>
      </c>
      <c r="AQ93" s="6">
        <v>0</v>
      </c>
      <c r="AR93" s="6">
        <v>777</v>
      </c>
      <c r="AS93" s="6">
        <v>0</v>
      </c>
      <c r="AT93" s="29" t="str">
        <f>IF(LEN(B93)=0,"",1)</f>
        <v/>
      </c>
      <c r="AU93" t="s">
        <v>60</v>
      </c>
    </row>
    <row r="94" spans="1:47" ht="12.75">
      <c r="A94" s="30" t="str">
        <f>HYPERLINK(IF($AV$1="SCREEN","javascript:DrillDown('../pages/CommonProperty.aspx?1=1&amp;PropertyId="&amp;AG94&amp;"')",""),B94)</f>
        <v/>
      </c>
      <c r="B94" s="20"/>
      <c r="C94" s="21" t="str">
        <f>HYPERLINK(IF($AV$1="SCREEN","javascript:DrillDown('../pages/UnitSwitch.aspx?1=1&amp;UnitId="&amp;V94&amp;"')",""),W94)</f>
        <v xml:space="preserve">06-203  </v>
      </c>
      <c r="D94" s="21" t="str">
        <f>HYPERLINK(IF($AV$1="SCREEN","javascript:DrillDown('../pages/CommonUnitType.aspx?1=1&amp;UnitTypeId="&amp;X94&amp;"')",""),Y94)</f>
        <v xml:space="preserve">at-2-tc </v>
      </c>
      <c r="E94" s="22">
        <v>1003</v>
      </c>
      <c r="F94" s="23">
        <v>2</v>
      </c>
      <c r="G94" s="32" t="str">
        <f>HYPERLINK(IF(OR(TRIM(AA94)="VACANT",$AV$1="EXCEL"),"","javascript:DrillDown('../pages/TenantSwitch.aspx?1=1&amp;TenantId="&amp;Z94&amp;"')"),AA94)</f>
        <v>VACANT</v>
      </c>
      <c r="H94" s="24"/>
      <c r="I94" s="24" t="s">
        <v>70</v>
      </c>
      <c r="J94" s="23" t="str">
        <f>HYPERLINK(IF($AV$1="SCREEN",IF(TRIM(AD94)="1","javascript:DrillDown('../pages/AffCert50059.aspx?1=1&amp;id="&amp;AB94&amp;"')",IF(TRIM(AD94)="2","javascript:DrillDown('../pages/AffCertTaxCredit.aspx?1=1&amp;id="&amp;AB94&amp;"')",IF(TRIM(AD94)="6","javascript:DrillDown('../pages/AffCertHOME.aspx?1=1&amp;id="&amp;AB94&amp;"')",IF(TRIM(AD94)="7","javascript:DrillDown('../pages/AffCertRD.aspx?1=1&amp;id="&amp;AB94&amp;"')",IF(TRIM(AD94)="8","javascript:DrillDown('../pages/AffCertLocalProgram.aspx?1=1&amp;id="&amp;AB94&amp;"')",""))))),""),AF94)</f>
        <v/>
      </c>
      <c r="K94" s="25" t="s">
        <v>70</v>
      </c>
      <c r="L94" s="22">
        <v>1101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85</v>
      </c>
      <c r="S94" s="22">
        <v>0</v>
      </c>
      <c r="T94" s="22">
        <v>0</v>
      </c>
      <c r="U94" s="22">
        <v>0</v>
      </c>
      <c r="V94" s="14">
        <v>51640</v>
      </c>
      <c r="W94" s="8" t="s">
        <v>203</v>
      </c>
      <c r="X94" s="7">
        <v>3530</v>
      </c>
      <c r="Y94" s="8" t="s">
        <v>63</v>
      </c>
      <c r="Z94" s="35"/>
      <c r="AA94" s="35" t="s">
        <v>43</v>
      </c>
      <c r="AB94" s="9"/>
      <c r="AC94" s="10" t="s">
        <v>70</v>
      </c>
      <c r="AD94" s="10"/>
      <c r="AE94" s="10"/>
      <c r="AF94" s="10" t="str">
        <f>IF(AE94&gt;0,AC94&amp;"-"&amp;AE94,AC94)</f>
        <v/>
      </c>
      <c r="AG94" s="10">
        <v>1256</v>
      </c>
      <c r="AH94" s="10" t="s">
        <v>68</v>
      </c>
      <c r="AI94" s="6">
        <v>1003</v>
      </c>
      <c r="AJ94" s="6">
        <v>1101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85</v>
      </c>
      <c r="AQ94" s="6">
        <v>0</v>
      </c>
      <c r="AR94" s="6">
        <v>0</v>
      </c>
      <c r="AS94" s="6">
        <v>0</v>
      </c>
      <c r="AT94" s="29" t="str">
        <f>IF(LEN(B94)=0,"",1)</f>
        <v/>
      </c>
      <c r="AU94" t="s">
        <v>60</v>
      </c>
    </row>
    <row r="95" spans="1:47" ht="12.75">
      <c r="A95" s="30" t="str">
        <f>HYPERLINK(IF($AV$1="SCREEN","javascript:DrillDown('../pages/CommonProperty.aspx?1=1&amp;PropertyId="&amp;AG95&amp;"')",""),B95)</f>
        <v/>
      </c>
      <c r="B95" s="20"/>
      <c r="C95" s="21" t="str">
        <f>HYPERLINK(IF($AV$1="SCREEN","javascript:DrillDown('../pages/UnitSwitch.aspx?1=1&amp;UnitId="&amp;V95&amp;"')",""),W95)</f>
        <v xml:space="preserve">06-204  </v>
      </c>
      <c r="D95" s="21" t="str">
        <f>HYPERLINK(IF($AV$1="SCREEN","javascript:DrillDown('../pages/CommonUnitType.aspx?1=1&amp;UnitTypeId="&amp;X95&amp;"')",""),Y95)</f>
        <v xml:space="preserve">at-2-tc </v>
      </c>
      <c r="E95" s="22">
        <v>1003</v>
      </c>
      <c r="F95" s="23">
        <v>2</v>
      </c>
      <c r="G95" s="32" t="str">
        <f>HYPERLINK(IF(OR(TRIM(AA95)="VACANT",$AV$1="EXCEL"),"","javascript:DrillDown('../pages/TenantSwitch.aspx?1=1&amp;TenantId="&amp;Z95&amp;"')"),AA95)</f>
        <v>VACANT</v>
      </c>
      <c r="H95" s="24"/>
      <c r="I95" s="24" t="s">
        <v>70</v>
      </c>
      <c r="J95" s="23" t="str">
        <f>HYPERLINK(IF($AV$1="SCREEN",IF(TRIM(AD95)="1","javascript:DrillDown('../pages/AffCert50059.aspx?1=1&amp;id="&amp;AB95&amp;"')",IF(TRIM(AD95)="2","javascript:DrillDown('../pages/AffCertTaxCredit.aspx?1=1&amp;id="&amp;AB95&amp;"')",IF(TRIM(AD95)="6","javascript:DrillDown('../pages/AffCertHOME.aspx?1=1&amp;id="&amp;AB95&amp;"')",IF(TRIM(AD95)="7","javascript:DrillDown('../pages/AffCertRD.aspx?1=1&amp;id="&amp;AB95&amp;"')",IF(TRIM(AD95)="8","javascript:DrillDown('../pages/AffCertLocalProgram.aspx?1=1&amp;id="&amp;AB95&amp;"')",""))))),""),AF95)</f>
        <v/>
      </c>
      <c r="K95" s="25" t="s">
        <v>70</v>
      </c>
      <c r="L95" s="22">
        <v>1101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85</v>
      </c>
      <c r="S95" s="22">
        <v>0</v>
      </c>
      <c r="T95" s="22">
        <v>0</v>
      </c>
      <c r="U95" s="22">
        <v>0</v>
      </c>
      <c r="V95" s="14">
        <v>51641</v>
      </c>
      <c r="W95" s="8" t="s">
        <v>204</v>
      </c>
      <c r="X95" s="7">
        <v>3530</v>
      </c>
      <c r="Y95" s="8" t="s">
        <v>63</v>
      </c>
      <c r="Z95" s="35"/>
      <c r="AA95" s="35" t="s">
        <v>43</v>
      </c>
      <c r="AB95" s="9"/>
      <c r="AC95" s="10" t="s">
        <v>70</v>
      </c>
      <c r="AD95" s="10"/>
      <c r="AE95" s="10"/>
      <c r="AF95" s="10" t="str">
        <f>IF(AE95&gt;0,AC95&amp;"-"&amp;AE95,AC95)</f>
        <v/>
      </c>
      <c r="AG95" s="10">
        <v>1256</v>
      </c>
      <c r="AH95" s="10" t="s">
        <v>68</v>
      </c>
      <c r="AI95" s="6">
        <v>1003</v>
      </c>
      <c r="AJ95" s="6">
        <v>1101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85</v>
      </c>
      <c r="AQ95" s="6">
        <v>0</v>
      </c>
      <c r="AR95" s="6">
        <v>0</v>
      </c>
      <c r="AS95" s="6">
        <v>0</v>
      </c>
      <c r="AT95" s="29" t="str">
        <f>IF(LEN(B95)=0,"",1)</f>
        <v/>
      </c>
      <c r="AU95" t="s">
        <v>60</v>
      </c>
    </row>
    <row r="96" spans="1:47" ht="12.75">
      <c r="A96" s="30" t="str">
        <f>HYPERLINK(IF($AV$1="SCREEN","javascript:DrillDown('../pages/CommonProperty.aspx?1=1&amp;PropertyId="&amp;AG96&amp;"')",""),B96)</f>
        <v/>
      </c>
      <c r="B96" s="20"/>
      <c r="C96" s="21" t="str">
        <f>HYPERLINK(IF($AV$1="SCREEN","javascript:DrillDown('../pages/UnitSwitch.aspx?1=1&amp;UnitId="&amp;V96&amp;"')",""),W96)</f>
        <v xml:space="preserve">06-205  </v>
      </c>
      <c r="D96" s="21" t="str">
        <f>HYPERLINK(IF($AV$1="SCREEN","javascript:DrillDown('../pages/CommonUnitType.aspx?1=1&amp;UnitTypeId="&amp;X96&amp;"')",""),Y96)</f>
        <v xml:space="preserve">at-2-tc </v>
      </c>
      <c r="E96" s="22">
        <v>1003</v>
      </c>
      <c r="F96" s="23">
        <v>2</v>
      </c>
      <c r="G96" s="32" t="str">
        <f>HYPERLINK(IF(OR(TRIM(AA96)="VACANT",$AV$1="EXCEL"),"","javascript:DrillDown('../pages/TenantSwitch.aspx?1=1&amp;TenantId="&amp;Z96&amp;"')"),AA96)</f>
        <v>VACANT</v>
      </c>
      <c r="H96" s="24"/>
      <c r="I96" s="24" t="s">
        <v>70</v>
      </c>
      <c r="J96" s="23" t="str">
        <f>HYPERLINK(IF($AV$1="SCREEN",IF(TRIM(AD96)="1","javascript:DrillDown('../pages/AffCert50059.aspx?1=1&amp;id="&amp;AB96&amp;"')",IF(TRIM(AD96)="2","javascript:DrillDown('../pages/AffCertTaxCredit.aspx?1=1&amp;id="&amp;AB96&amp;"')",IF(TRIM(AD96)="6","javascript:DrillDown('../pages/AffCertHOME.aspx?1=1&amp;id="&amp;AB96&amp;"')",IF(TRIM(AD96)="7","javascript:DrillDown('../pages/AffCertRD.aspx?1=1&amp;id="&amp;AB96&amp;"')",IF(TRIM(AD96)="8","javascript:DrillDown('../pages/AffCertLocalProgram.aspx?1=1&amp;id="&amp;AB96&amp;"')",""))))),""),AF96)</f>
        <v/>
      </c>
      <c r="K96" s="25" t="s">
        <v>70</v>
      </c>
      <c r="L96" s="22">
        <v>1101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85</v>
      </c>
      <c r="S96" s="22">
        <v>0</v>
      </c>
      <c r="T96" s="22">
        <v>0</v>
      </c>
      <c r="U96" s="22">
        <v>0</v>
      </c>
      <c r="V96" s="14">
        <v>51642</v>
      </c>
      <c r="W96" s="8" t="s">
        <v>205</v>
      </c>
      <c r="X96" s="7">
        <v>3530</v>
      </c>
      <c r="Y96" s="8" t="s">
        <v>63</v>
      </c>
      <c r="Z96" s="35"/>
      <c r="AA96" s="35" t="s">
        <v>43</v>
      </c>
      <c r="AB96" s="9"/>
      <c r="AC96" s="10" t="s">
        <v>70</v>
      </c>
      <c r="AD96" s="10"/>
      <c r="AE96" s="10"/>
      <c r="AF96" s="10" t="str">
        <f>IF(AE96&gt;0,AC96&amp;"-"&amp;AE96,AC96)</f>
        <v/>
      </c>
      <c r="AG96" s="10">
        <v>1256</v>
      </c>
      <c r="AH96" s="10" t="s">
        <v>68</v>
      </c>
      <c r="AI96" s="6">
        <v>1003</v>
      </c>
      <c r="AJ96" s="6">
        <v>1101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85</v>
      </c>
      <c r="AQ96" s="6">
        <v>0</v>
      </c>
      <c r="AR96" s="6">
        <v>0</v>
      </c>
      <c r="AS96" s="6">
        <v>0</v>
      </c>
      <c r="AT96" s="29" t="str">
        <f>IF(LEN(B96)=0,"",1)</f>
        <v/>
      </c>
      <c r="AU96" t="s">
        <v>60</v>
      </c>
    </row>
    <row r="97" spans="1:47" ht="12.75">
      <c r="A97" s="30" t="str">
        <f>HYPERLINK(IF($AV$1="SCREEN","javascript:DrillDown('../pages/CommonProperty.aspx?1=1&amp;PropertyId="&amp;AG97&amp;"')",""),B97)</f>
        <v/>
      </c>
      <c r="B97" s="20"/>
      <c r="C97" s="21" t="str">
        <f>HYPERLINK(IF($AV$1="SCREEN","javascript:DrillDown('../pages/UnitSwitch.aspx?1=1&amp;UnitId="&amp;V97&amp;"')",""),W97)</f>
        <v xml:space="preserve">06-206  </v>
      </c>
      <c r="D97" s="21" t="str">
        <f>HYPERLINK(IF($AV$1="SCREEN","javascript:DrillDown('../pages/CommonUnitType.aspx?1=1&amp;UnitTypeId="&amp;X97&amp;"')",""),Y97)</f>
        <v xml:space="preserve">at-2-tc </v>
      </c>
      <c r="E97" s="22">
        <v>1003</v>
      </c>
      <c r="F97" s="23">
        <v>2</v>
      </c>
      <c r="G97" s="32" t="str">
        <f>HYPERLINK(IF(OR(TRIM(AA97)="VACANT",$AV$1="EXCEL"),"","javascript:DrillDown('../pages/TenantSwitch.aspx?1=1&amp;TenantId="&amp;Z97&amp;"')"),AA97)</f>
        <v>VACANT</v>
      </c>
      <c r="H97" s="24"/>
      <c r="I97" s="24" t="s">
        <v>70</v>
      </c>
      <c r="J97" s="23" t="str">
        <f>HYPERLINK(IF($AV$1="SCREEN",IF(TRIM(AD97)="1","javascript:DrillDown('../pages/AffCert50059.aspx?1=1&amp;id="&amp;AB97&amp;"')",IF(TRIM(AD97)="2","javascript:DrillDown('../pages/AffCertTaxCredit.aspx?1=1&amp;id="&amp;AB97&amp;"')",IF(TRIM(AD97)="6","javascript:DrillDown('../pages/AffCertHOME.aspx?1=1&amp;id="&amp;AB97&amp;"')",IF(TRIM(AD97)="7","javascript:DrillDown('../pages/AffCertRD.aspx?1=1&amp;id="&amp;AB97&amp;"')",IF(TRIM(AD97)="8","javascript:DrillDown('../pages/AffCertLocalProgram.aspx?1=1&amp;id="&amp;AB97&amp;"')",""))))),""),AF97)</f>
        <v/>
      </c>
      <c r="K97" s="25" t="s">
        <v>70</v>
      </c>
      <c r="L97" s="22">
        <v>1101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85</v>
      </c>
      <c r="S97" s="22">
        <v>0</v>
      </c>
      <c r="T97" s="22">
        <v>0</v>
      </c>
      <c r="U97" s="22">
        <v>0</v>
      </c>
      <c r="V97" s="14">
        <v>51643</v>
      </c>
      <c r="W97" s="8" t="s">
        <v>206</v>
      </c>
      <c r="X97" s="7">
        <v>3530</v>
      </c>
      <c r="Y97" s="8" t="s">
        <v>63</v>
      </c>
      <c r="Z97" s="35"/>
      <c r="AA97" s="35" t="s">
        <v>43</v>
      </c>
      <c r="AB97" s="9"/>
      <c r="AC97" s="10" t="s">
        <v>70</v>
      </c>
      <c r="AD97" s="10"/>
      <c r="AE97" s="10"/>
      <c r="AF97" s="10" t="str">
        <f>IF(AE97&gt;0,AC97&amp;"-"&amp;AE97,AC97)</f>
        <v/>
      </c>
      <c r="AG97" s="10">
        <v>1256</v>
      </c>
      <c r="AH97" s="10" t="s">
        <v>68</v>
      </c>
      <c r="AI97" s="6">
        <v>1003</v>
      </c>
      <c r="AJ97" s="6">
        <v>1101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85</v>
      </c>
      <c r="AQ97" s="6">
        <v>0</v>
      </c>
      <c r="AR97" s="6">
        <v>0</v>
      </c>
      <c r="AS97" s="6">
        <v>0</v>
      </c>
      <c r="AT97" s="29" t="str">
        <f>IF(LEN(B97)=0,"",1)</f>
        <v/>
      </c>
      <c r="AU97" t="s">
        <v>60</v>
      </c>
    </row>
    <row r="98" spans="1:47" ht="12.75">
      <c r="A98" s="30" t="str">
        <f>HYPERLINK(IF($AV$1="SCREEN","javascript:DrillDown('../pages/CommonProperty.aspx?1=1&amp;PropertyId="&amp;AG98&amp;"')",""),B98)</f>
        <v/>
      </c>
      <c r="B98" s="20"/>
      <c r="C98" s="21" t="str">
        <f>HYPERLINK(IF($AV$1="SCREEN","javascript:DrillDown('../pages/UnitSwitch.aspx?1=1&amp;UnitId="&amp;V98&amp;"')",""),W98)</f>
        <v xml:space="preserve">06-207  </v>
      </c>
      <c r="D98" s="21" t="str">
        <f>HYPERLINK(IF($AV$1="SCREEN","javascript:DrillDown('../pages/CommonUnitType.aspx?1=1&amp;UnitTypeId="&amp;X98&amp;"')",""),Y98)</f>
        <v xml:space="preserve">at-2-tc </v>
      </c>
      <c r="E98" s="22">
        <v>1003</v>
      </c>
      <c r="F98" s="23">
        <v>2</v>
      </c>
      <c r="G98" s="32" t="str">
        <f>HYPERLINK(IF(OR(TRIM(AA98)="VACANT",$AV$1="EXCEL"),"","javascript:DrillDown('../pages/TenantSwitch.aspx?1=1&amp;TenantId="&amp;Z98&amp;"')"),AA98)</f>
        <v>VACANT</v>
      </c>
      <c r="H98" s="24"/>
      <c r="I98" s="24" t="s">
        <v>70</v>
      </c>
      <c r="J98" s="23" t="str">
        <f>HYPERLINK(IF($AV$1="SCREEN",IF(TRIM(AD98)="1","javascript:DrillDown('../pages/AffCert50059.aspx?1=1&amp;id="&amp;AB98&amp;"')",IF(TRIM(AD98)="2","javascript:DrillDown('../pages/AffCertTaxCredit.aspx?1=1&amp;id="&amp;AB98&amp;"')",IF(TRIM(AD98)="6","javascript:DrillDown('../pages/AffCertHOME.aspx?1=1&amp;id="&amp;AB98&amp;"')",IF(TRIM(AD98)="7","javascript:DrillDown('../pages/AffCertRD.aspx?1=1&amp;id="&amp;AB98&amp;"')",IF(TRIM(AD98)="8","javascript:DrillDown('../pages/AffCertLocalProgram.aspx?1=1&amp;id="&amp;AB98&amp;"')",""))))),""),AF98)</f>
        <v/>
      </c>
      <c r="K98" s="25" t="s">
        <v>70</v>
      </c>
      <c r="L98" s="22">
        <v>1101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85</v>
      </c>
      <c r="S98" s="22">
        <v>0</v>
      </c>
      <c r="T98" s="22">
        <v>0</v>
      </c>
      <c r="U98" s="22">
        <v>0</v>
      </c>
      <c r="V98" s="14">
        <v>51644</v>
      </c>
      <c r="W98" s="8" t="s">
        <v>207</v>
      </c>
      <c r="X98" s="7">
        <v>3530</v>
      </c>
      <c r="Y98" s="8" t="s">
        <v>63</v>
      </c>
      <c r="Z98" s="35"/>
      <c r="AA98" s="35" t="s">
        <v>43</v>
      </c>
      <c r="AB98" s="9"/>
      <c r="AC98" s="10" t="s">
        <v>70</v>
      </c>
      <c r="AD98" s="10"/>
      <c r="AE98" s="10"/>
      <c r="AF98" s="10" t="str">
        <f>IF(AE98&gt;0,AC98&amp;"-"&amp;AE98,AC98)</f>
        <v/>
      </c>
      <c r="AG98" s="10">
        <v>1256</v>
      </c>
      <c r="AH98" s="10" t="s">
        <v>68</v>
      </c>
      <c r="AI98" s="6">
        <v>1003</v>
      </c>
      <c r="AJ98" s="6">
        <v>1101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85</v>
      </c>
      <c r="AQ98" s="6">
        <v>0</v>
      </c>
      <c r="AR98" s="6">
        <v>0</v>
      </c>
      <c r="AS98" s="6">
        <v>0</v>
      </c>
      <c r="AT98" s="29" t="str">
        <f>IF(LEN(B98)=0,"",1)</f>
        <v/>
      </c>
      <c r="AU98" t="s">
        <v>60</v>
      </c>
    </row>
    <row r="99" spans="1:47" ht="12.75">
      <c r="A99" s="30" t="str">
        <f>HYPERLINK(IF($AV$1="SCREEN","javascript:DrillDown('../pages/CommonProperty.aspx?1=1&amp;PropertyId="&amp;AG99&amp;"')",""),B99)</f>
        <v/>
      </c>
      <c r="B99" s="20"/>
      <c r="C99" s="21" t="str">
        <f>HYPERLINK(IF($AV$1="SCREEN","javascript:DrillDown('../pages/UnitSwitch.aspx?1=1&amp;UnitId="&amp;V99&amp;"')",""),W99)</f>
        <v xml:space="preserve">06-208  </v>
      </c>
      <c r="D99" s="21" t="str">
        <f>HYPERLINK(IF($AV$1="SCREEN","javascript:DrillDown('../pages/CommonUnitType.aspx?1=1&amp;UnitTypeId="&amp;X99&amp;"')",""),Y99)</f>
        <v xml:space="preserve">at-2-tc </v>
      </c>
      <c r="E99" s="22">
        <v>1003</v>
      </c>
      <c r="F99" s="23">
        <v>2</v>
      </c>
      <c r="G99" s="32" t="str">
        <f>HYPERLINK(IF(OR(TRIM(AA99)="VACANT",$AV$1="EXCEL"),"","javascript:DrillDown('../pages/TenantSwitch.aspx?1=1&amp;TenantId="&amp;Z99&amp;"')"),AA99)</f>
        <v>VACANT</v>
      </c>
      <c r="H99" s="24"/>
      <c r="I99" s="24" t="s">
        <v>70</v>
      </c>
      <c r="J99" s="23" t="str">
        <f>HYPERLINK(IF($AV$1="SCREEN",IF(TRIM(AD99)="1","javascript:DrillDown('../pages/AffCert50059.aspx?1=1&amp;id="&amp;AB99&amp;"')",IF(TRIM(AD99)="2","javascript:DrillDown('../pages/AffCertTaxCredit.aspx?1=1&amp;id="&amp;AB99&amp;"')",IF(TRIM(AD99)="6","javascript:DrillDown('../pages/AffCertHOME.aspx?1=1&amp;id="&amp;AB99&amp;"')",IF(TRIM(AD99)="7","javascript:DrillDown('../pages/AffCertRD.aspx?1=1&amp;id="&amp;AB99&amp;"')",IF(TRIM(AD99)="8","javascript:DrillDown('../pages/AffCertLocalProgram.aspx?1=1&amp;id="&amp;AB99&amp;"')",""))))),""),AF99)</f>
        <v/>
      </c>
      <c r="K99" s="25" t="s">
        <v>70</v>
      </c>
      <c r="L99" s="22">
        <v>1101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85</v>
      </c>
      <c r="S99" s="22">
        <v>0</v>
      </c>
      <c r="T99" s="22">
        <v>0</v>
      </c>
      <c r="U99" s="22">
        <v>0</v>
      </c>
      <c r="V99" s="14">
        <v>51645</v>
      </c>
      <c r="W99" s="8" t="s">
        <v>208</v>
      </c>
      <c r="X99" s="7">
        <v>3530</v>
      </c>
      <c r="Y99" s="8" t="s">
        <v>63</v>
      </c>
      <c r="Z99" s="35"/>
      <c r="AA99" s="35" t="s">
        <v>43</v>
      </c>
      <c r="AB99" s="9"/>
      <c r="AC99" s="10" t="s">
        <v>70</v>
      </c>
      <c r="AD99" s="10"/>
      <c r="AE99" s="10"/>
      <c r="AF99" s="10" t="str">
        <f>IF(AE99&gt;0,AC99&amp;"-"&amp;AE99,AC99)</f>
        <v/>
      </c>
      <c r="AG99" s="10">
        <v>1256</v>
      </c>
      <c r="AH99" s="10" t="s">
        <v>68</v>
      </c>
      <c r="AI99" s="6">
        <v>1003</v>
      </c>
      <c r="AJ99" s="6">
        <v>1101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85</v>
      </c>
      <c r="AQ99" s="6">
        <v>0</v>
      </c>
      <c r="AR99" s="6">
        <v>0</v>
      </c>
      <c r="AS99" s="6">
        <v>0</v>
      </c>
      <c r="AT99" s="29" t="str">
        <f>IF(LEN(B99)=0,"",1)</f>
        <v/>
      </c>
      <c r="AU99" t="s">
        <v>60</v>
      </c>
    </row>
    <row r="100" spans="1:47" ht="12.75">
      <c r="A100" s="30" t="str">
        <f>HYPERLINK(IF($AV$1="SCREEN","javascript:DrillDown('../pages/CommonProperty.aspx?1=1&amp;PropertyId="&amp;AG100&amp;"')",""),B100)</f>
        <v/>
      </c>
      <c r="B100" s="20"/>
      <c r="C100" s="21" t="str">
        <f>HYPERLINK(IF($AV$1="SCREEN","javascript:DrillDown('../pages/UnitSwitch.aspx?1=1&amp;UnitId="&amp;V100&amp;"')",""),W100)</f>
        <v xml:space="preserve">07-101  </v>
      </c>
      <c r="D100" s="21" t="str">
        <f>HYPERLINK(IF($AV$1="SCREEN","javascript:DrillDown('../pages/CommonUnitType.aspx?1=1&amp;UnitTypeId="&amp;X100&amp;"')",""),Y100)</f>
        <v xml:space="preserve">at-3-tc </v>
      </c>
      <c r="E100" s="22">
        <v>1201</v>
      </c>
      <c r="F100" s="23">
        <v>3</v>
      </c>
      <c r="G100" s="32" t="str">
        <f>HYPERLINK(IF(OR(TRIM(AA100)="VACANT",$AV$1="EXCEL"),"","javascript:DrillDown('../pages/TenantSwitch.aspx?1=1&amp;TenantId="&amp;Z100&amp;"')"),AA100)</f>
        <v>Lavan, Brandice</v>
      </c>
      <c r="H100" s="24" t="s">
        <v>71</v>
      </c>
      <c r="I100" s="24" t="s">
        <v>70</v>
      </c>
      <c r="J100" s="23" t="str">
        <f>HYPERLINK(IF($AV$1="SCREEN",IF(TRIM(AD100)="1","javascript:DrillDown('../pages/AffCert50059.aspx?1=1&amp;id="&amp;AB100&amp;"')",IF(TRIM(AD100)="2","javascript:DrillDown('../pages/AffCertTaxCredit.aspx?1=1&amp;id="&amp;AB100&amp;"')",IF(TRIM(AD100)="6","javascript:DrillDown('../pages/AffCertHOME.aspx?1=1&amp;id="&amp;AB100&amp;"')",IF(TRIM(AD100)="7","javascript:DrillDown('../pages/AffCertRD.aspx?1=1&amp;id="&amp;AB100&amp;"')",IF(TRIM(AD100)="8","javascript:DrillDown('../pages/AffCertLocalProgram.aspx?1=1&amp;id="&amp;AB100&amp;"')",""))))),""),AF100)</f>
        <v>MI</v>
      </c>
      <c r="K100" s="25" t="s">
        <v>209</v>
      </c>
      <c r="L100" s="22">
        <v>1263</v>
      </c>
      <c r="M100" s="22">
        <v>1129</v>
      </c>
      <c r="N100" s="22">
        <v>0</v>
      </c>
      <c r="O100" s="22">
        <v>0</v>
      </c>
      <c r="P100" s="22">
        <v>1129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14">
        <v>51654</v>
      </c>
      <c r="W100" s="8" t="s">
        <v>210</v>
      </c>
      <c r="X100" s="7">
        <v>3531</v>
      </c>
      <c r="Y100" s="8" t="s">
        <v>53</v>
      </c>
      <c r="Z100" s="35">
        <v>163518</v>
      </c>
      <c r="AA100" s="35" t="s">
        <v>211</v>
      </c>
      <c r="AB100" s="9">
        <v>550904</v>
      </c>
      <c r="AC100" s="10" t="s">
        <v>39</v>
      </c>
      <c r="AD100" s="10">
        <v>2</v>
      </c>
      <c r="AE100" s="10">
        <v>0</v>
      </c>
      <c r="AF100" s="10" t="str">
        <f>IF(AE100&gt;0,AC100&amp;"-"&amp;AE100,AC100)</f>
        <v>MI</v>
      </c>
      <c r="AG100" s="10">
        <v>1256</v>
      </c>
      <c r="AH100" s="10" t="s">
        <v>68</v>
      </c>
      <c r="AI100" s="6">
        <v>1201</v>
      </c>
      <c r="AJ100" s="6">
        <v>1263</v>
      </c>
      <c r="AK100" s="6">
        <v>1129</v>
      </c>
      <c r="AL100" s="6">
        <v>0</v>
      </c>
      <c r="AM100" s="6">
        <v>0</v>
      </c>
      <c r="AN100" s="6">
        <v>1129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29" t="str">
        <f>IF(LEN(B100)=0,"",1)</f>
        <v/>
      </c>
      <c r="AU100" t="s">
        <v>60</v>
      </c>
    </row>
    <row r="101" spans="1:47" ht="12.75">
      <c r="A101" s="30" t="str">
        <f>HYPERLINK(IF($AV$1="SCREEN","javascript:DrillDown('../pages/CommonProperty.aspx?1=1&amp;PropertyId="&amp;AG101&amp;"')",""),B101)</f>
        <v/>
      </c>
      <c r="B101" s="20"/>
      <c r="C101" s="21" t="str">
        <f>HYPERLINK(IF($AV$1="SCREEN","javascript:DrillDown('../pages/UnitSwitch.aspx?1=1&amp;UnitId="&amp;V101&amp;"')",""),W101)</f>
        <v xml:space="preserve">07-102  </v>
      </c>
      <c r="D101" s="21" t="str">
        <f>HYPERLINK(IF($AV$1="SCREEN","javascript:DrillDown('../pages/CommonUnitType.aspx?1=1&amp;UnitTypeId="&amp;X101&amp;"')",""),Y101)</f>
        <v xml:space="preserve">at-3-tc </v>
      </c>
      <c r="E101" s="22">
        <v>1201</v>
      </c>
      <c r="F101" s="23">
        <v>3</v>
      </c>
      <c r="G101" s="32" t="str">
        <f>HYPERLINK(IF(OR(TRIM(AA101)="VACANT",$AV$1="EXCEL"),"","javascript:DrillDown('../pages/TenantSwitch.aspx?1=1&amp;TenantId="&amp;Z101&amp;"')"),AA101)</f>
        <v>White, Courtney</v>
      </c>
      <c r="H101" s="24" t="s">
        <v>71</v>
      </c>
      <c r="I101" s="24" t="s">
        <v>70</v>
      </c>
      <c r="J101" s="23" t="str">
        <f>HYPERLINK(IF($AV$1="SCREEN",IF(TRIM(AD101)="1","javascript:DrillDown('../pages/AffCert50059.aspx?1=1&amp;id="&amp;AB101&amp;"')",IF(TRIM(AD101)="2","javascript:DrillDown('../pages/AffCertTaxCredit.aspx?1=1&amp;id="&amp;AB101&amp;"')",IF(TRIM(AD101)="6","javascript:DrillDown('../pages/AffCertHOME.aspx?1=1&amp;id="&amp;AB101&amp;"')",IF(TRIM(AD101)="7","javascript:DrillDown('../pages/AffCertRD.aspx?1=1&amp;id="&amp;AB101&amp;"')",IF(TRIM(AD101)="8","javascript:DrillDown('../pages/AffCertLocalProgram.aspx?1=1&amp;id="&amp;AB101&amp;"')",""))))),""),AF101)</f>
        <v>MI</v>
      </c>
      <c r="K101" s="25" t="s">
        <v>212</v>
      </c>
      <c r="L101" s="22">
        <v>1263</v>
      </c>
      <c r="M101" s="22">
        <v>1143</v>
      </c>
      <c r="N101" s="22">
        <v>0</v>
      </c>
      <c r="O101" s="22">
        <v>0</v>
      </c>
      <c r="P101" s="22">
        <v>0</v>
      </c>
      <c r="Q101" s="22">
        <v>1143</v>
      </c>
      <c r="R101" s="22">
        <v>0</v>
      </c>
      <c r="S101" s="22">
        <v>0</v>
      </c>
      <c r="T101" s="22">
        <v>1143</v>
      </c>
      <c r="U101" s="22">
        <v>0</v>
      </c>
      <c r="V101" s="14">
        <v>51655</v>
      </c>
      <c r="W101" s="8" t="s">
        <v>213</v>
      </c>
      <c r="X101" s="7">
        <v>3531</v>
      </c>
      <c r="Y101" s="8" t="s">
        <v>53</v>
      </c>
      <c r="Z101" s="35">
        <v>163519</v>
      </c>
      <c r="AA101" s="35" t="s">
        <v>214</v>
      </c>
      <c r="AB101" s="9">
        <v>550787</v>
      </c>
      <c r="AC101" s="10" t="s">
        <v>39</v>
      </c>
      <c r="AD101" s="10">
        <v>2</v>
      </c>
      <c r="AE101" s="10">
        <v>0</v>
      </c>
      <c r="AF101" s="10" t="str">
        <f>IF(AE101&gt;0,AC101&amp;"-"&amp;AE101,AC101)</f>
        <v>MI</v>
      </c>
      <c r="AG101" s="10">
        <v>1256</v>
      </c>
      <c r="AH101" s="10" t="s">
        <v>68</v>
      </c>
      <c r="AI101" s="6">
        <v>1201</v>
      </c>
      <c r="AJ101" s="6">
        <v>1263</v>
      </c>
      <c r="AK101" s="6">
        <v>1143</v>
      </c>
      <c r="AL101" s="6">
        <v>0</v>
      </c>
      <c r="AM101" s="6">
        <v>0</v>
      </c>
      <c r="AN101" s="6">
        <v>0</v>
      </c>
      <c r="AO101" s="6">
        <v>1143</v>
      </c>
      <c r="AP101" s="6">
        <v>0</v>
      </c>
      <c r="AQ101" s="6">
        <v>0</v>
      </c>
      <c r="AR101" s="6">
        <v>1143</v>
      </c>
      <c r="AS101" s="6">
        <v>0</v>
      </c>
      <c r="AT101" s="29" t="str">
        <f>IF(LEN(B101)=0,"",1)</f>
        <v/>
      </c>
      <c r="AU101" t="s">
        <v>60</v>
      </c>
    </row>
    <row r="102" spans="1:47" ht="12.75">
      <c r="A102" s="30" t="str">
        <f>HYPERLINK(IF($AV$1="SCREEN","javascript:DrillDown('../pages/CommonProperty.aspx?1=1&amp;PropertyId="&amp;AG102&amp;"')",""),B102)</f>
        <v/>
      </c>
      <c r="B102" s="20"/>
      <c r="C102" s="21" t="str">
        <f>HYPERLINK(IF($AV$1="SCREEN","javascript:DrillDown('../pages/UnitSwitch.aspx?1=1&amp;UnitId="&amp;V102&amp;"')",""),W102)</f>
        <v xml:space="preserve">07-103  </v>
      </c>
      <c r="D102" s="21" t="str">
        <f>HYPERLINK(IF($AV$1="SCREEN","javascript:DrillDown('../pages/CommonUnitType.aspx?1=1&amp;UnitTypeId="&amp;X102&amp;"')",""),Y102)</f>
        <v xml:space="preserve">at-2-tc </v>
      </c>
      <c r="E102" s="22">
        <v>1201</v>
      </c>
      <c r="F102" s="23">
        <v>3</v>
      </c>
      <c r="G102" s="32" t="str">
        <f>HYPERLINK(IF(OR(TRIM(AA102)="VACANT",$AV$1="EXCEL"),"","javascript:DrillDown('../pages/TenantSwitch.aspx?1=1&amp;TenantId="&amp;Z102&amp;"')"),AA102)</f>
        <v>VACANT</v>
      </c>
      <c r="H102" s="24"/>
      <c r="I102" s="24" t="s">
        <v>70</v>
      </c>
      <c r="J102" s="23" t="str">
        <f>HYPERLINK(IF($AV$1="SCREEN",IF(TRIM(AD102)="1","javascript:DrillDown('../pages/AffCert50059.aspx?1=1&amp;id="&amp;AB102&amp;"')",IF(TRIM(AD102)="2","javascript:DrillDown('../pages/AffCertTaxCredit.aspx?1=1&amp;id="&amp;AB102&amp;"')",IF(TRIM(AD102)="6","javascript:DrillDown('../pages/AffCertHOME.aspx?1=1&amp;id="&amp;AB102&amp;"')",IF(TRIM(AD102)="7","javascript:DrillDown('../pages/AffCertRD.aspx?1=1&amp;id="&amp;AB102&amp;"')",IF(TRIM(AD102)="8","javascript:DrillDown('../pages/AffCertLocalProgram.aspx?1=1&amp;id="&amp;AB102&amp;"')",""))))),""),AF102)</f>
        <v/>
      </c>
      <c r="K102" s="25" t="s">
        <v>70</v>
      </c>
      <c r="L102" s="22">
        <v>1101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85</v>
      </c>
      <c r="S102" s="22">
        <v>0</v>
      </c>
      <c r="T102" s="22">
        <v>0</v>
      </c>
      <c r="U102" s="22">
        <v>0</v>
      </c>
      <c r="V102" s="14">
        <v>51646</v>
      </c>
      <c r="W102" s="8" t="s">
        <v>215</v>
      </c>
      <c r="X102" s="7">
        <v>3530</v>
      </c>
      <c r="Y102" s="8" t="s">
        <v>63</v>
      </c>
      <c r="Z102" s="35"/>
      <c r="AA102" s="35" t="s">
        <v>43</v>
      </c>
      <c r="AB102" s="9"/>
      <c r="AC102" s="10" t="s">
        <v>70</v>
      </c>
      <c r="AD102" s="10"/>
      <c r="AE102" s="10"/>
      <c r="AF102" s="10" t="str">
        <f>IF(AE102&gt;0,AC102&amp;"-"&amp;AE102,AC102)</f>
        <v/>
      </c>
      <c r="AG102" s="10">
        <v>1256</v>
      </c>
      <c r="AH102" s="10" t="s">
        <v>68</v>
      </c>
      <c r="AI102" s="6">
        <v>1201</v>
      </c>
      <c r="AJ102" s="6">
        <v>1101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85</v>
      </c>
      <c r="AQ102" s="6">
        <v>0</v>
      </c>
      <c r="AR102" s="6">
        <v>0</v>
      </c>
      <c r="AS102" s="6">
        <v>0</v>
      </c>
      <c r="AT102" s="29" t="str">
        <f>IF(LEN(B102)=0,"",1)</f>
        <v/>
      </c>
      <c r="AU102" t="s">
        <v>60</v>
      </c>
    </row>
    <row r="103" spans="1:47" ht="12.75">
      <c r="A103" s="30" t="str">
        <f>HYPERLINK(IF($AV$1="SCREEN","javascript:DrillDown('../pages/CommonProperty.aspx?1=1&amp;PropertyId="&amp;AG103&amp;"')",""),B103)</f>
        <v/>
      </c>
      <c r="B103" s="20"/>
      <c r="C103" s="21" t="str">
        <f>HYPERLINK(IF($AV$1="SCREEN","javascript:DrillDown('../pages/UnitSwitch.aspx?1=1&amp;UnitId="&amp;V103&amp;"')",""),W103)</f>
        <v xml:space="preserve">07-104  </v>
      </c>
      <c r="D103" s="21" t="str">
        <f>HYPERLINK(IF($AV$1="SCREEN","javascript:DrillDown('../pages/CommonUnitType.aspx?1=1&amp;UnitTypeId="&amp;X103&amp;"')",""),Y103)</f>
        <v xml:space="preserve">at-2-tc </v>
      </c>
      <c r="E103" s="22">
        <v>1201</v>
      </c>
      <c r="F103" s="23">
        <v>3</v>
      </c>
      <c r="G103" s="32" t="str">
        <f>HYPERLINK(IF(OR(TRIM(AA103)="VACANT",$AV$1="EXCEL"),"","javascript:DrillDown('../pages/TenantSwitch.aspx?1=1&amp;TenantId="&amp;Z103&amp;"')"),AA103)</f>
        <v>VACANT</v>
      </c>
      <c r="H103" s="24"/>
      <c r="I103" s="24" t="s">
        <v>70</v>
      </c>
      <c r="J103" s="23" t="str">
        <f>HYPERLINK(IF($AV$1="SCREEN",IF(TRIM(AD103)="1","javascript:DrillDown('../pages/AffCert50059.aspx?1=1&amp;id="&amp;AB103&amp;"')",IF(TRIM(AD103)="2","javascript:DrillDown('../pages/AffCertTaxCredit.aspx?1=1&amp;id="&amp;AB103&amp;"')",IF(TRIM(AD103)="6","javascript:DrillDown('../pages/AffCertHOME.aspx?1=1&amp;id="&amp;AB103&amp;"')",IF(TRIM(AD103)="7","javascript:DrillDown('../pages/AffCertRD.aspx?1=1&amp;id="&amp;AB103&amp;"')",IF(TRIM(AD103)="8","javascript:DrillDown('../pages/AffCertLocalProgram.aspx?1=1&amp;id="&amp;AB103&amp;"')",""))))),""),AF103)</f>
        <v/>
      </c>
      <c r="K103" s="25" t="s">
        <v>70</v>
      </c>
      <c r="L103" s="22">
        <v>1101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85</v>
      </c>
      <c r="S103" s="22">
        <v>0</v>
      </c>
      <c r="T103" s="22">
        <v>0</v>
      </c>
      <c r="U103" s="22">
        <v>0</v>
      </c>
      <c r="V103" s="14">
        <v>51647</v>
      </c>
      <c r="W103" s="8" t="s">
        <v>216</v>
      </c>
      <c r="X103" s="7">
        <v>3530</v>
      </c>
      <c r="Y103" s="8" t="s">
        <v>63</v>
      </c>
      <c r="Z103" s="35"/>
      <c r="AA103" s="35" t="s">
        <v>43</v>
      </c>
      <c r="AB103" s="9"/>
      <c r="AC103" s="10" t="s">
        <v>70</v>
      </c>
      <c r="AD103" s="10"/>
      <c r="AE103" s="10"/>
      <c r="AF103" s="10" t="str">
        <f>IF(AE103&gt;0,AC103&amp;"-"&amp;AE103,AC103)</f>
        <v/>
      </c>
      <c r="AG103" s="10">
        <v>1256</v>
      </c>
      <c r="AH103" s="10" t="s">
        <v>68</v>
      </c>
      <c r="AI103" s="6">
        <v>1201</v>
      </c>
      <c r="AJ103" s="6">
        <v>1101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85</v>
      </c>
      <c r="AQ103" s="6">
        <v>0</v>
      </c>
      <c r="AR103" s="6">
        <v>0</v>
      </c>
      <c r="AS103" s="6">
        <v>0</v>
      </c>
      <c r="AT103" s="29" t="str">
        <f>IF(LEN(B103)=0,"",1)</f>
        <v/>
      </c>
      <c r="AU103" t="s">
        <v>60</v>
      </c>
    </row>
    <row r="104" spans="1:47" ht="12.75">
      <c r="A104" s="30" t="str">
        <f>HYPERLINK(IF($AV$1="SCREEN","javascript:DrillDown('../pages/CommonProperty.aspx?1=1&amp;PropertyId="&amp;AG104&amp;"')",""),B104)</f>
        <v/>
      </c>
      <c r="B104" s="20"/>
      <c r="C104" s="21" t="str">
        <f>HYPERLINK(IF($AV$1="SCREEN","javascript:DrillDown('../pages/UnitSwitch.aspx?1=1&amp;UnitId="&amp;V104&amp;"')",""),W104)</f>
        <v xml:space="preserve">07-105  </v>
      </c>
      <c r="D104" s="21" t="str">
        <f>HYPERLINK(IF($AV$1="SCREEN","javascript:DrillDown('../pages/CommonUnitType.aspx?1=1&amp;UnitTypeId="&amp;X104&amp;"')",""),Y104)</f>
        <v xml:space="preserve">at-2-tc </v>
      </c>
      <c r="E104" s="22">
        <v>1003</v>
      </c>
      <c r="F104" s="23">
        <v>2</v>
      </c>
      <c r="G104" s="32" t="str">
        <f>HYPERLINK(IF(OR(TRIM(AA104)="VACANT",$AV$1="EXCEL"),"","javascript:DrillDown('../pages/TenantSwitch.aspx?1=1&amp;TenantId="&amp;Z104&amp;"')"),AA104)</f>
        <v>VACANT</v>
      </c>
      <c r="H104" s="24"/>
      <c r="I104" s="24" t="s">
        <v>70</v>
      </c>
      <c r="J104" s="23" t="str">
        <f>HYPERLINK(IF($AV$1="SCREEN",IF(TRIM(AD104)="1","javascript:DrillDown('../pages/AffCert50059.aspx?1=1&amp;id="&amp;AB104&amp;"')",IF(TRIM(AD104)="2","javascript:DrillDown('../pages/AffCertTaxCredit.aspx?1=1&amp;id="&amp;AB104&amp;"')",IF(TRIM(AD104)="6","javascript:DrillDown('../pages/AffCertHOME.aspx?1=1&amp;id="&amp;AB104&amp;"')",IF(TRIM(AD104)="7","javascript:DrillDown('../pages/AffCertRD.aspx?1=1&amp;id="&amp;AB104&amp;"')",IF(TRIM(AD104)="8","javascript:DrillDown('../pages/AffCertLocalProgram.aspx?1=1&amp;id="&amp;AB104&amp;"')",""))))),""),AF104)</f>
        <v/>
      </c>
      <c r="K104" s="25" t="s">
        <v>70</v>
      </c>
      <c r="L104" s="22">
        <v>1101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85</v>
      </c>
      <c r="S104" s="22">
        <v>0</v>
      </c>
      <c r="T104" s="22">
        <v>0</v>
      </c>
      <c r="U104" s="22">
        <v>0</v>
      </c>
      <c r="V104" s="14">
        <v>51648</v>
      </c>
      <c r="W104" s="8" t="s">
        <v>217</v>
      </c>
      <c r="X104" s="7">
        <v>3530</v>
      </c>
      <c r="Y104" s="8" t="s">
        <v>63</v>
      </c>
      <c r="Z104" s="35"/>
      <c r="AA104" s="35" t="s">
        <v>43</v>
      </c>
      <c r="AB104" s="9"/>
      <c r="AC104" s="10" t="s">
        <v>70</v>
      </c>
      <c r="AD104" s="10"/>
      <c r="AE104" s="10"/>
      <c r="AF104" s="10" t="str">
        <f>IF(AE104&gt;0,AC104&amp;"-"&amp;AE104,AC104)</f>
        <v/>
      </c>
      <c r="AG104" s="10">
        <v>1256</v>
      </c>
      <c r="AH104" s="10" t="s">
        <v>68</v>
      </c>
      <c r="AI104" s="6">
        <v>1003</v>
      </c>
      <c r="AJ104" s="6">
        <v>1101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85</v>
      </c>
      <c r="AQ104" s="6">
        <v>0</v>
      </c>
      <c r="AR104" s="6">
        <v>0</v>
      </c>
      <c r="AS104" s="6">
        <v>0</v>
      </c>
      <c r="AT104" s="29" t="str">
        <f>IF(LEN(B104)=0,"",1)</f>
        <v/>
      </c>
      <c r="AU104" t="s">
        <v>60</v>
      </c>
    </row>
    <row r="105" spans="1:47" ht="12.75">
      <c r="A105" s="30" t="str">
        <f>HYPERLINK(IF($AV$1="SCREEN","javascript:DrillDown('../pages/CommonProperty.aspx?1=1&amp;PropertyId="&amp;AG105&amp;"')",""),B105)</f>
        <v/>
      </c>
      <c r="B105" s="20"/>
      <c r="C105" s="21" t="str">
        <f>HYPERLINK(IF($AV$1="SCREEN","javascript:DrillDown('../pages/UnitSwitch.aspx?1=1&amp;UnitId="&amp;V105&amp;"')",""),W105)</f>
        <v xml:space="preserve">07-106  </v>
      </c>
      <c r="D105" s="21" t="str">
        <f>HYPERLINK(IF($AV$1="SCREEN","javascript:DrillDown('../pages/CommonUnitType.aspx?1=1&amp;UnitTypeId="&amp;X105&amp;"')",""),Y105)</f>
        <v xml:space="preserve">at-2-tc </v>
      </c>
      <c r="E105" s="22">
        <v>1003</v>
      </c>
      <c r="F105" s="23">
        <v>2</v>
      </c>
      <c r="G105" s="32" t="str">
        <f>HYPERLINK(IF(OR(TRIM(AA105)="VACANT",$AV$1="EXCEL"),"","javascript:DrillDown('../pages/TenantSwitch.aspx?1=1&amp;TenantId="&amp;Z105&amp;"')"),AA105)</f>
        <v>Marcantel, Andrea</v>
      </c>
      <c r="H105" s="24" t="s">
        <v>71</v>
      </c>
      <c r="I105" s="24" t="s">
        <v>70</v>
      </c>
      <c r="J105" s="23" t="str">
        <f>HYPERLINK(IF($AV$1="SCREEN",IF(TRIM(AD105)="1","javascript:DrillDown('../pages/AffCert50059.aspx?1=1&amp;id="&amp;AB105&amp;"')",IF(TRIM(AD105)="2","javascript:DrillDown('../pages/AffCertTaxCredit.aspx?1=1&amp;id="&amp;AB105&amp;"')",IF(TRIM(AD105)="6","javascript:DrillDown('../pages/AffCertHOME.aspx?1=1&amp;id="&amp;AB105&amp;"')",IF(TRIM(AD105)="7","javascript:DrillDown('../pages/AffCertRD.aspx?1=1&amp;id="&amp;AB105&amp;"')",IF(TRIM(AD105)="8","javascript:DrillDown('../pages/AffCertLocalProgram.aspx?1=1&amp;id="&amp;AB105&amp;"')",""))))),""),AF105)</f>
        <v>MI</v>
      </c>
      <c r="K105" s="25" t="s">
        <v>218</v>
      </c>
      <c r="L105" s="22">
        <v>1101</v>
      </c>
      <c r="M105" s="22">
        <v>793</v>
      </c>
      <c r="N105" s="22">
        <v>0</v>
      </c>
      <c r="O105" s="22">
        <v>0</v>
      </c>
      <c r="P105" s="22">
        <v>0</v>
      </c>
      <c r="Q105" s="22">
        <v>739</v>
      </c>
      <c r="R105" s="22">
        <v>54</v>
      </c>
      <c r="S105" s="22">
        <v>0</v>
      </c>
      <c r="T105" s="22">
        <v>793</v>
      </c>
      <c r="U105" s="22">
        <v>0</v>
      </c>
      <c r="V105" s="14">
        <v>51649</v>
      </c>
      <c r="W105" s="8" t="s">
        <v>219</v>
      </c>
      <c r="X105" s="7">
        <v>3530</v>
      </c>
      <c r="Y105" s="8" t="s">
        <v>63</v>
      </c>
      <c r="Z105" s="35">
        <v>163516</v>
      </c>
      <c r="AA105" s="35" t="s">
        <v>220</v>
      </c>
      <c r="AB105" s="9">
        <v>550791</v>
      </c>
      <c r="AC105" s="10" t="s">
        <v>39</v>
      </c>
      <c r="AD105" s="10">
        <v>2</v>
      </c>
      <c r="AE105" s="10">
        <v>0</v>
      </c>
      <c r="AF105" s="10" t="str">
        <f>IF(AE105&gt;0,AC105&amp;"-"&amp;AE105,AC105)</f>
        <v>MI</v>
      </c>
      <c r="AG105" s="10">
        <v>1256</v>
      </c>
      <c r="AH105" s="10" t="s">
        <v>68</v>
      </c>
      <c r="AI105" s="6">
        <v>1003</v>
      </c>
      <c r="AJ105" s="6">
        <v>1101</v>
      </c>
      <c r="AK105" s="6">
        <v>793</v>
      </c>
      <c r="AL105" s="6">
        <v>0</v>
      </c>
      <c r="AM105" s="6">
        <v>0</v>
      </c>
      <c r="AN105" s="6">
        <v>0</v>
      </c>
      <c r="AO105" s="6">
        <v>739</v>
      </c>
      <c r="AP105" s="6">
        <v>54</v>
      </c>
      <c r="AQ105" s="6">
        <v>0</v>
      </c>
      <c r="AR105" s="6">
        <v>793</v>
      </c>
      <c r="AS105" s="6">
        <v>0</v>
      </c>
      <c r="AT105" s="29" t="str">
        <f>IF(LEN(B105)=0,"",1)</f>
        <v/>
      </c>
      <c r="AU105" t="s">
        <v>60</v>
      </c>
    </row>
    <row r="106" spans="1:47" ht="12.75">
      <c r="A106" s="30" t="str">
        <f>HYPERLINK(IF($AV$1="SCREEN","javascript:DrillDown('../pages/CommonProperty.aspx?1=1&amp;PropertyId="&amp;AG106&amp;"')",""),B106)</f>
        <v/>
      </c>
      <c r="B106" s="20"/>
      <c r="C106" s="21" t="str">
        <f>HYPERLINK(IF($AV$1="SCREEN","javascript:DrillDown('../pages/UnitSwitch.aspx?1=1&amp;UnitId="&amp;V106&amp;"')",""),W106)</f>
        <v xml:space="preserve">07-107  </v>
      </c>
      <c r="D106" s="21" t="str">
        <f>HYPERLINK(IF($AV$1="SCREEN","javascript:DrillDown('../pages/CommonUnitType.aspx?1=1&amp;UnitTypeId="&amp;X106&amp;"')",""),Y106)</f>
        <v xml:space="preserve">at-3-tc </v>
      </c>
      <c r="E106" s="22">
        <v>1003</v>
      </c>
      <c r="F106" s="23">
        <v>2</v>
      </c>
      <c r="G106" s="32" t="str">
        <f>HYPERLINK(IF(OR(TRIM(AA106)="VACANT",$AV$1="EXCEL"),"","javascript:DrillDown('../pages/TenantSwitch.aspx?1=1&amp;TenantId="&amp;Z106&amp;"')"),AA106)</f>
        <v>Contreras, Alma</v>
      </c>
      <c r="H106" s="24" t="s">
        <v>71</v>
      </c>
      <c r="I106" s="24" t="s">
        <v>70</v>
      </c>
      <c r="J106" s="23" t="str">
        <f>HYPERLINK(IF($AV$1="SCREEN",IF(TRIM(AD106)="1","javascript:DrillDown('../pages/AffCert50059.aspx?1=1&amp;id="&amp;AB106&amp;"')",IF(TRIM(AD106)="2","javascript:DrillDown('../pages/AffCertTaxCredit.aspx?1=1&amp;id="&amp;AB106&amp;"')",IF(TRIM(AD106)="6","javascript:DrillDown('../pages/AffCertHOME.aspx?1=1&amp;id="&amp;AB106&amp;"')",IF(TRIM(AD106)="7","javascript:DrillDown('../pages/AffCertRD.aspx?1=1&amp;id="&amp;AB106&amp;"')",IF(TRIM(AD106)="8","javascript:DrillDown('../pages/AffCertLocalProgram.aspx?1=1&amp;id="&amp;AB106&amp;"')",""))))),""),AF106)</f>
        <v>MI</v>
      </c>
      <c r="K106" s="25" t="s">
        <v>221</v>
      </c>
      <c r="L106" s="22">
        <v>1263</v>
      </c>
      <c r="M106" s="22">
        <v>1047</v>
      </c>
      <c r="N106" s="22">
        <v>0</v>
      </c>
      <c r="O106" s="22">
        <v>0</v>
      </c>
      <c r="P106" s="22">
        <v>0</v>
      </c>
      <c r="Q106" s="22">
        <v>1047</v>
      </c>
      <c r="R106" s="22">
        <v>0</v>
      </c>
      <c r="S106" s="22">
        <v>0</v>
      </c>
      <c r="T106" s="22">
        <v>1047</v>
      </c>
      <c r="U106" s="22">
        <v>0</v>
      </c>
      <c r="V106" s="14">
        <v>51656</v>
      </c>
      <c r="W106" s="8" t="s">
        <v>222</v>
      </c>
      <c r="X106" s="7">
        <v>3531</v>
      </c>
      <c r="Y106" s="8" t="s">
        <v>53</v>
      </c>
      <c r="Z106" s="35">
        <v>163520</v>
      </c>
      <c r="AA106" s="35" t="s">
        <v>223</v>
      </c>
      <c r="AB106" s="9">
        <v>551792</v>
      </c>
      <c r="AC106" s="10" t="s">
        <v>39</v>
      </c>
      <c r="AD106" s="10">
        <v>2</v>
      </c>
      <c r="AE106" s="10">
        <v>0</v>
      </c>
      <c r="AF106" s="10" t="str">
        <f>IF(AE106&gt;0,AC106&amp;"-"&amp;AE106,AC106)</f>
        <v>MI</v>
      </c>
      <c r="AG106" s="10">
        <v>1256</v>
      </c>
      <c r="AH106" s="10" t="s">
        <v>68</v>
      </c>
      <c r="AI106" s="6">
        <v>1003</v>
      </c>
      <c r="AJ106" s="6">
        <v>1263</v>
      </c>
      <c r="AK106" s="6">
        <v>1047</v>
      </c>
      <c r="AL106" s="6">
        <v>0</v>
      </c>
      <c r="AM106" s="6">
        <v>0</v>
      </c>
      <c r="AN106" s="6">
        <v>0</v>
      </c>
      <c r="AO106" s="6">
        <v>1047</v>
      </c>
      <c r="AP106" s="6">
        <v>0</v>
      </c>
      <c r="AQ106" s="6">
        <v>0</v>
      </c>
      <c r="AR106" s="6">
        <v>1047</v>
      </c>
      <c r="AS106" s="6">
        <v>0</v>
      </c>
      <c r="AT106" s="29" t="str">
        <f>IF(LEN(B106)=0,"",1)</f>
        <v/>
      </c>
      <c r="AU106" t="s">
        <v>60</v>
      </c>
    </row>
    <row r="107" spans="1:47" ht="12.75">
      <c r="A107" s="30" t="str">
        <f>HYPERLINK(IF($AV$1="SCREEN","javascript:DrillDown('../pages/CommonProperty.aspx?1=1&amp;PropertyId="&amp;AG107&amp;"')",""),B107)</f>
        <v/>
      </c>
      <c r="B107" s="20"/>
      <c r="C107" s="21" t="str">
        <f>HYPERLINK(IF($AV$1="SCREEN","javascript:DrillDown('../pages/UnitSwitch.aspx?1=1&amp;UnitId="&amp;V107&amp;"')",""),W107)</f>
        <v xml:space="preserve">07-108  </v>
      </c>
      <c r="D107" s="21" t="str">
        <f>HYPERLINK(IF($AV$1="SCREEN","javascript:DrillDown('../pages/CommonUnitType.aspx?1=1&amp;UnitTypeId="&amp;X107&amp;"')",""),Y107)</f>
        <v xml:space="preserve">at-3-tc </v>
      </c>
      <c r="E107" s="22">
        <v>1003</v>
      </c>
      <c r="F107" s="23">
        <v>2</v>
      </c>
      <c r="G107" s="32" t="str">
        <f>HYPERLINK(IF(OR(TRIM(AA107)="VACANT",$AV$1="EXCEL"),"","javascript:DrillDown('../pages/TenantSwitch.aspx?1=1&amp;TenantId="&amp;Z107&amp;"')"),AA107)</f>
        <v>VACANT</v>
      </c>
      <c r="H107" s="24"/>
      <c r="I107" s="24" t="s">
        <v>70</v>
      </c>
      <c r="J107" s="23" t="str">
        <f>HYPERLINK(IF($AV$1="SCREEN",IF(TRIM(AD107)="1","javascript:DrillDown('../pages/AffCert50059.aspx?1=1&amp;id="&amp;AB107&amp;"')",IF(TRIM(AD107)="2","javascript:DrillDown('../pages/AffCertTaxCredit.aspx?1=1&amp;id="&amp;AB107&amp;"')",IF(TRIM(AD107)="6","javascript:DrillDown('../pages/AffCertHOME.aspx?1=1&amp;id="&amp;AB107&amp;"')",IF(TRIM(AD107)="7","javascript:DrillDown('../pages/AffCertRD.aspx?1=1&amp;id="&amp;AB107&amp;"')",IF(TRIM(AD107)="8","javascript:DrillDown('../pages/AffCertLocalProgram.aspx?1=1&amp;id="&amp;AB107&amp;"')",""))))),""),AF107)</f>
        <v/>
      </c>
      <c r="K107" s="25" t="s">
        <v>70</v>
      </c>
      <c r="L107" s="22">
        <v>1263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107</v>
      </c>
      <c r="S107" s="22">
        <v>0</v>
      </c>
      <c r="T107" s="22">
        <v>0</v>
      </c>
      <c r="U107" s="22">
        <v>0</v>
      </c>
      <c r="V107" s="14">
        <v>51657</v>
      </c>
      <c r="W107" s="8" t="s">
        <v>224</v>
      </c>
      <c r="X107" s="7">
        <v>3531</v>
      </c>
      <c r="Y107" s="8" t="s">
        <v>53</v>
      </c>
      <c r="Z107" s="35"/>
      <c r="AA107" s="35" t="s">
        <v>43</v>
      </c>
      <c r="AB107" s="9"/>
      <c r="AC107" s="10" t="s">
        <v>70</v>
      </c>
      <c r="AD107" s="10"/>
      <c r="AE107" s="10"/>
      <c r="AF107" s="10" t="str">
        <f>IF(AE107&gt;0,AC107&amp;"-"&amp;AE107,AC107)</f>
        <v/>
      </c>
      <c r="AG107" s="10">
        <v>1256</v>
      </c>
      <c r="AH107" s="10" t="s">
        <v>68</v>
      </c>
      <c r="AI107" s="6">
        <v>1003</v>
      </c>
      <c r="AJ107" s="6">
        <v>1263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107</v>
      </c>
      <c r="AQ107" s="6">
        <v>0</v>
      </c>
      <c r="AR107" s="6">
        <v>0</v>
      </c>
      <c r="AS107" s="6">
        <v>0</v>
      </c>
      <c r="AT107" s="29" t="str">
        <f>IF(LEN(B107)=0,"",1)</f>
        <v/>
      </c>
      <c r="AU107" t="s">
        <v>60</v>
      </c>
    </row>
    <row r="108" spans="1:47" ht="12.75">
      <c r="A108" s="30" t="str">
        <f>HYPERLINK(IF($AV$1="SCREEN","javascript:DrillDown('../pages/CommonProperty.aspx?1=1&amp;PropertyId="&amp;AG108&amp;"')",""),B108)</f>
        <v/>
      </c>
      <c r="B108" s="20"/>
      <c r="C108" s="21" t="str">
        <f>HYPERLINK(IF($AV$1="SCREEN","javascript:DrillDown('../pages/UnitSwitch.aspx?1=1&amp;UnitId="&amp;V108&amp;"')",""),W108)</f>
        <v xml:space="preserve">07-201  </v>
      </c>
      <c r="D108" s="21" t="str">
        <f>HYPERLINK(IF($AV$1="SCREEN","javascript:DrillDown('../pages/CommonUnitType.aspx?1=1&amp;UnitTypeId="&amp;X108&amp;"')",""),Y108)</f>
        <v xml:space="preserve">at-3-tc </v>
      </c>
      <c r="E108" s="22">
        <v>1003</v>
      </c>
      <c r="F108" s="23">
        <v>2</v>
      </c>
      <c r="G108" s="32" t="str">
        <f>HYPERLINK(IF(OR(TRIM(AA108)="VACANT",$AV$1="EXCEL"),"","javascript:DrillDown('../pages/TenantSwitch.aspx?1=1&amp;TenantId="&amp;Z108&amp;"')"),AA108)</f>
        <v>Prevost, Tiffany</v>
      </c>
      <c r="H108" s="24" t="s">
        <v>71</v>
      </c>
      <c r="I108" s="24" t="s">
        <v>70</v>
      </c>
      <c r="J108" s="23" t="str">
        <f>HYPERLINK(IF($AV$1="SCREEN",IF(TRIM(AD108)="1","javascript:DrillDown('../pages/AffCert50059.aspx?1=1&amp;id="&amp;AB108&amp;"')",IF(TRIM(AD108)="2","javascript:DrillDown('../pages/AffCertTaxCredit.aspx?1=1&amp;id="&amp;AB108&amp;"')",IF(TRIM(AD108)="6","javascript:DrillDown('../pages/AffCertHOME.aspx?1=1&amp;id="&amp;AB108&amp;"')",IF(TRIM(AD108)="7","javascript:DrillDown('../pages/AffCertRD.aspx?1=1&amp;id="&amp;AB108&amp;"')",IF(TRIM(AD108)="8","javascript:DrillDown('../pages/AffCertLocalProgram.aspx?1=1&amp;id="&amp;AB108&amp;"')",""))))),""),AF108)</f>
        <v>IR</v>
      </c>
      <c r="K108" s="25" t="s">
        <v>87</v>
      </c>
      <c r="L108" s="22">
        <v>1263</v>
      </c>
      <c r="M108" s="22">
        <v>1477</v>
      </c>
      <c r="N108" s="22">
        <v>0</v>
      </c>
      <c r="O108" s="22">
        <v>0</v>
      </c>
      <c r="P108" s="22">
        <v>368</v>
      </c>
      <c r="Q108" s="22">
        <v>1002</v>
      </c>
      <c r="R108" s="22">
        <v>107</v>
      </c>
      <c r="S108" s="22">
        <v>0</v>
      </c>
      <c r="T108" s="22">
        <v>1109</v>
      </c>
      <c r="U108" s="22">
        <v>0</v>
      </c>
      <c r="V108" s="14">
        <v>51658</v>
      </c>
      <c r="W108" s="8" t="s">
        <v>225</v>
      </c>
      <c r="X108" s="7">
        <v>3531</v>
      </c>
      <c r="Y108" s="8" t="s">
        <v>53</v>
      </c>
      <c r="Z108" s="35">
        <v>163521</v>
      </c>
      <c r="AA108" s="35" t="s">
        <v>226</v>
      </c>
      <c r="AB108" s="9">
        <v>564644</v>
      </c>
      <c r="AC108" s="10" t="s">
        <v>35</v>
      </c>
      <c r="AD108" s="10">
        <v>2</v>
      </c>
      <c r="AE108" s="10">
        <v>0</v>
      </c>
      <c r="AF108" s="10" t="str">
        <f>IF(AE108&gt;0,AC108&amp;"-"&amp;AE108,AC108)</f>
        <v>IR</v>
      </c>
      <c r="AG108" s="10">
        <v>1256</v>
      </c>
      <c r="AH108" s="10" t="s">
        <v>68</v>
      </c>
      <c r="AI108" s="6">
        <v>1003</v>
      </c>
      <c r="AJ108" s="6">
        <v>1263</v>
      </c>
      <c r="AK108" s="6">
        <v>1477</v>
      </c>
      <c r="AL108" s="6">
        <v>0</v>
      </c>
      <c r="AM108" s="6">
        <v>0</v>
      </c>
      <c r="AN108" s="6">
        <v>368</v>
      </c>
      <c r="AO108" s="6">
        <v>1002</v>
      </c>
      <c r="AP108" s="6">
        <v>107</v>
      </c>
      <c r="AQ108" s="6">
        <v>0</v>
      </c>
      <c r="AR108" s="6">
        <v>1109</v>
      </c>
      <c r="AS108" s="6">
        <v>0</v>
      </c>
      <c r="AT108" s="29" t="str">
        <f>IF(LEN(B108)=0,"",1)</f>
        <v/>
      </c>
      <c r="AU108" t="s">
        <v>60</v>
      </c>
    </row>
    <row r="109" spans="1:47" ht="12.75">
      <c r="A109" s="30" t="str">
        <f>HYPERLINK(IF($AV$1="SCREEN","javascript:DrillDown('../pages/CommonProperty.aspx?1=1&amp;PropertyId="&amp;AG109&amp;"')",""),B109)</f>
        <v/>
      </c>
      <c r="B109" s="20"/>
      <c r="C109" s="21" t="str">
        <f>HYPERLINK(IF($AV$1="SCREEN","javascript:DrillDown('../pages/UnitSwitch.aspx?1=1&amp;UnitId="&amp;V109&amp;"')",""),W109)</f>
        <v xml:space="preserve">07-202  </v>
      </c>
      <c r="D109" s="21" t="str">
        <f>HYPERLINK(IF($AV$1="SCREEN","javascript:DrillDown('../pages/CommonUnitType.aspx?1=1&amp;UnitTypeId="&amp;X109&amp;"')",""),Y109)</f>
        <v xml:space="preserve">at-3-tc </v>
      </c>
      <c r="E109" s="22">
        <v>1003</v>
      </c>
      <c r="F109" s="23">
        <v>2</v>
      </c>
      <c r="G109" s="32" t="str">
        <f>HYPERLINK(IF(OR(TRIM(AA109)="VACANT",$AV$1="EXCEL"),"","javascript:DrillDown('../pages/TenantSwitch.aspx?1=1&amp;TenantId="&amp;Z109&amp;"')"),AA109)</f>
        <v>VACANT</v>
      </c>
      <c r="H109" s="24"/>
      <c r="I109" s="24" t="s">
        <v>70</v>
      </c>
      <c r="J109" s="23" t="str">
        <f>HYPERLINK(IF($AV$1="SCREEN",IF(TRIM(AD109)="1","javascript:DrillDown('../pages/AffCert50059.aspx?1=1&amp;id="&amp;AB109&amp;"')",IF(TRIM(AD109)="2","javascript:DrillDown('../pages/AffCertTaxCredit.aspx?1=1&amp;id="&amp;AB109&amp;"')",IF(TRIM(AD109)="6","javascript:DrillDown('../pages/AffCertHOME.aspx?1=1&amp;id="&amp;AB109&amp;"')",IF(TRIM(AD109)="7","javascript:DrillDown('../pages/AffCertRD.aspx?1=1&amp;id="&amp;AB109&amp;"')",IF(TRIM(AD109)="8","javascript:DrillDown('../pages/AffCertLocalProgram.aspx?1=1&amp;id="&amp;AB109&amp;"')",""))))),""),AF109)</f>
        <v/>
      </c>
      <c r="K109" s="25" t="s">
        <v>70</v>
      </c>
      <c r="L109" s="22">
        <v>1263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107</v>
      </c>
      <c r="S109" s="22">
        <v>0</v>
      </c>
      <c r="T109" s="22">
        <v>0</v>
      </c>
      <c r="U109" s="22">
        <v>0</v>
      </c>
      <c r="V109" s="14">
        <v>51659</v>
      </c>
      <c r="W109" s="8" t="s">
        <v>227</v>
      </c>
      <c r="X109" s="7">
        <v>3531</v>
      </c>
      <c r="Y109" s="8" t="s">
        <v>53</v>
      </c>
      <c r="Z109" s="35"/>
      <c r="AA109" s="35" t="s">
        <v>43</v>
      </c>
      <c r="AB109" s="9"/>
      <c r="AC109" s="10" t="s">
        <v>70</v>
      </c>
      <c r="AD109" s="10"/>
      <c r="AE109" s="10"/>
      <c r="AF109" s="10" t="str">
        <f>IF(AE109&gt;0,AC109&amp;"-"&amp;AE109,AC109)</f>
        <v/>
      </c>
      <c r="AG109" s="10">
        <v>1256</v>
      </c>
      <c r="AH109" s="10" t="s">
        <v>68</v>
      </c>
      <c r="AI109" s="6">
        <v>1003</v>
      </c>
      <c r="AJ109" s="6">
        <v>1263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107</v>
      </c>
      <c r="AQ109" s="6">
        <v>0</v>
      </c>
      <c r="AR109" s="6">
        <v>0</v>
      </c>
      <c r="AS109" s="6">
        <v>0</v>
      </c>
      <c r="AT109" s="29" t="str">
        <f>IF(LEN(B109)=0,"",1)</f>
        <v/>
      </c>
      <c r="AU109" t="s">
        <v>60</v>
      </c>
    </row>
    <row r="110" spans="1:47" ht="12.75">
      <c r="A110" s="30" t="str">
        <f>HYPERLINK(IF($AV$1="SCREEN","javascript:DrillDown('../pages/CommonProperty.aspx?1=1&amp;PropertyId="&amp;AG110&amp;"')",""),B110)</f>
        <v/>
      </c>
      <c r="B110" s="20"/>
      <c r="C110" s="21" t="str">
        <f>HYPERLINK(IF($AV$1="SCREEN","javascript:DrillDown('../pages/UnitSwitch.aspx?1=1&amp;UnitId="&amp;V110&amp;"')",""),W110)</f>
        <v xml:space="preserve">07-203  </v>
      </c>
      <c r="D110" s="21" t="str">
        <f>HYPERLINK(IF($AV$1="SCREEN","javascript:DrillDown('../pages/CommonUnitType.aspx?1=1&amp;UnitTypeId="&amp;X110&amp;"')",""),Y110)</f>
        <v xml:space="preserve">at-2-tc </v>
      </c>
      <c r="E110" s="22">
        <v>1003</v>
      </c>
      <c r="F110" s="23">
        <v>2</v>
      </c>
      <c r="G110" s="32" t="str">
        <f>HYPERLINK(IF(OR(TRIM(AA110)="VACANT",$AV$1="EXCEL"),"","javascript:DrillDown('../pages/TenantSwitch.aspx?1=1&amp;TenantId="&amp;Z110&amp;"')"),AA110)</f>
        <v>VACANT</v>
      </c>
      <c r="H110" s="24"/>
      <c r="I110" s="24" t="s">
        <v>70</v>
      </c>
      <c r="J110" s="23" t="str">
        <f>HYPERLINK(IF($AV$1="SCREEN",IF(TRIM(AD110)="1","javascript:DrillDown('../pages/AffCert50059.aspx?1=1&amp;id="&amp;AB110&amp;"')",IF(TRIM(AD110)="2","javascript:DrillDown('../pages/AffCertTaxCredit.aspx?1=1&amp;id="&amp;AB110&amp;"')",IF(TRIM(AD110)="6","javascript:DrillDown('../pages/AffCertHOME.aspx?1=1&amp;id="&amp;AB110&amp;"')",IF(TRIM(AD110)="7","javascript:DrillDown('../pages/AffCertRD.aspx?1=1&amp;id="&amp;AB110&amp;"')",IF(TRIM(AD110)="8","javascript:DrillDown('../pages/AffCertLocalProgram.aspx?1=1&amp;id="&amp;AB110&amp;"')",""))))),""),AF110)</f>
        <v/>
      </c>
      <c r="K110" s="25" t="s">
        <v>70</v>
      </c>
      <c r="L110" s="22">
        <v>1101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85</v>
      </c>
      <c r="S110" s="22">
        <v>0</v>
      </c>
      <c r="T110" s="22">
        <v>0</v>
      </c>
      <c r="U110" s="22">
        <v>0</v>
      </c>
      <c r="V110" s="14">
        <v>51650</v>
      </c>
      <c r="W110" s="8" t="s">
        <v>228</v>
      </c>
      <c r="X110" s="7">
        <v>3530</v>
      </c>
      <c r="Y110" s="8" t="s">
        <v>63</v>
      </c>
      <c r="Z110" s="35"/>
      <c r="AA110" s="35" t="s">
        <v>43</v>
      </c>
      <c r="AB110" s="9"/>
      <c r="AC110" s="10" t="s">
        <v>70</v>
      </c>
      <c r="AD110" s="10"/>
      <c r="AE110" s="10"/>
      <c r="AF110" s="10" t="str">
        <f>IF(AE110&gt;0,AC110&amp;"-"&amp;AE110,AC110)</f>
        <v/>
      </c>
      <c r="AG110" s="10">
        <v>1256</v>
      </c>
      <c r="AH110" s="10" t="s">
        <v>68</v>
      </c>
      <c r="AI110" s="6">
        <v>1003</v>
      </c>
      <c r="AJ110" s="6">
        <v>1101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85</v>
      </c>
      <c r="AQ110" s="6">
        <v>0</v>
      </c>
      <c r="AR110" s="6">
        <v>0</v>
      </c>
      <c r="AS110" s="6">
        <v>0</v>
      </c>
      <c r="AT110" s="29" t="str">
        <f>IF(LEN(B110)=0,"",1)</f>
        <v/>
      </c>
      <c r="AU110" t="s">
        <v>60</v>
      </c>
    </row>
    <row r="111" spans="1:47" ht="12.75">
      <c r="A111" s="30" t="str">
        <f>HYPERLINK(IF($AV$1="SCREEN","javascript:DrillDown('../pages/CommonProperty.aspx?1=1&amp;PropertyId="&amp;AG111&amp;"')",""),B111)</f>
        <v/>
      </c>
      <c r="B111" s="20"/>
      <c r="C111" s="21" t="str">
        <f>HYPERLINK(IF($AV$1="SCREEN","javascript:DrillDown('../pages/UnitSwitch.aspx?1=1&amp;UnitId="&amp;V111&amp;"')",""),W111)</f>
        <v xml:space="preserve">07-204  </v>
      </c>
      <c r="D111" s="21" t="str">
        <f>HYPERLINK(IF($AV$1="SCREEN","javascript:DrillDown('../pages/CommonUnitType.aspx?1=1&amp;UnitTypeId="&amp;X111&amp;"')",""),Y111)</f>
        <v xml:space="preserve">at-2-tc </v>
      </c>
      <c r="E111" s="22">
        <v>1003</v>
      </c>
      <c r="F111" s="23">
        <v>2</v>
      </c>
      <c r="G111" s="32" t="str">
        <f>HYPERLINK(IF(OR(TRIM(AA111)="VACANT",$AV$1="EXCEL"),"","javascript:DrillDown('../pages/TenantSwitch.aspx?1=1&amp;TenantId="&amp;Z111&amp;"')"),AA111)</f>
        <v>Jones, Teairra</v>
      </c>
      <c r="H111" s="24" t="s">
        <v>71</v>
      </c>
      <c r="I111" s="24" t="s">
        <v>70</v>
      </c>
      <c r="J111" s="23" t="str">
        <f>HYPERLINK(IF($AV$1="SCREEN",IF(TRIM(AD111)="1","javascript:DrillDown('../pages/AffCert50059.aspx?1=1&amp;id="&amp;AB111&amp;"')",IF(TRIM(AD111)="2","javascript:DrillDown('../pages/AffCertTaxCredit.aspx?1=1&amp;id="&amp;AB111&amp;"')",IF(TRIM(AD111)="6","javascript:DrillDown('../pages/AffCertHOME.aspx?1=1&amp;id="&amp;AB111&amp;"')",IF(TRIM(AD111)="7","javascript:DrillDown('../pages/AffCertRD.aspx?1=1&amp;id="&amp;AB111&amp;"')",IF(TRIM(AD111)="8","javascript:DrillDown('../pages/AffCertLocalProgram.aspx?1=1&amp;id="&amp;AB111&amp;"')",""))))),""),AF111)</f>
        <v>MI</v>
      </c>
      <c r="K111" s="25" t="s">
        <v>229</v>
      </c>
      <c r="L111" s="22">
        <v>1101</v>
      </c>
      <c r="M111" s="22">
        <v>1086</v>
      </c>
      <c r="N111" s="22">
        <v>0</v>
      </c>
      <c r="O111" s="22">
        <v>0</v>
      </c>
      <c r="P111" s="22">
        <v>0</v>
      </c>
      <c r="Q111" s="22">
        <v>1086</v>
      </c>
      <c r="R111" s="22">
        <v>0</v>
      </c>
      <c r="S111" s="22">
        <v>0</v>
      </c>
      <c r="T111" s="22">
        <v>1086</v>
      </c>
      <c r="U111" s="22">
        <v>0</v>
      </c>
      <c r="V111" s="14">
        <v>51651</v>
      </c>
      <c r="W111" s="8" t="s">
        <v>230</v>
      </c>
      <c r="X111" s="7">
        <v>3530</v>
      </c>
      <c r="Y111" s="8" t="s">
        <v>63</v>
      </c>
      <c r="Z111" s="35">
        <v>163517</v>
      </c>
      <c r="AA111" s="35" t="s">
        <v>231</v>
      </c>
      <c r="AB111" s="9">
        <v>551434</v>
      </c>
      <c r="AC111" s="10" t="s">
        <v>39</v>
      </c>
      <c r="AD111" s="10">
        <v>2</v>
      </c>
      <c r="AE111" s="10">
        <v>0</v>
      </c>
      <c r="AF111" s="10" t="str">
        <f>IF(AE111&gt;0,AC111&amp;"-"&amp;AE111,AC111)</f>
        <v>MI</v>
      </c>
      <c r="AG111" s="10">
        <v>1256</v>
      </c>
      <c r="AH111" s="10" t="s">
        <v>68</v>
      </c>
      <c r="AI111" s="6">
        <v>1003</v>
      </c>
      <c r="AJ111" s="6">
        <v>1101</v>
      </c>
      <c r="AK111" s="6">
        <v>1086</v>
      </c>
      <c r="AL111" s="6">
        <v>0</v>
      </c>
      <c r="AM111" s="6">
        <v>0</v>
      </c>
      <c r="AN111" s="6">
        <v>0</v>
      </c>
      <c r="AO111" s="6">
        <v>1086</v>
      </c>
      <c r="AP111" s="6">
        <v>0</v>
      </c>
      <c r="AQ111" s="6">
        <v>0</v>
      </c>
      <c r="AR111" s="6">
        <v>1086</v>
      </c>
      <c r="AS111" s="6">
        <v>0</v>
      </c>
      <c r="AT111" s="29" t="str">
        <f>IF(LEN(B111)=0,"",1)</f>
        <v/>
      </c>
      <c r="AU111" t="s">
        <v>60</v>
      </c>
    </row>
    <row r="112" spans="1:47" ht="12.75">
      <c r="A112" s="30" t="str">
        <f>HYPERLINK(IF($AV$1="SCREEN","javascript:DrillDown('../pages/CommonProperty.aspx?1=1&amp;PropertyId="&amp;AG112&amp;"')",""),B112)</f>
        <v/>
      </c>
      <c r="B112" s="20"/>
      <c r="C112" s="21" t="str">
        <f>HYPERLINK(IF($AV$1="SCREEN","javascript:DrillDown('../pages/UnitSwitch.aspx?1=1&amp;UnitId="&amp;V112&amp;"')",""),W112)</f>
        <v xml:space="preserve">07-205  </v>
      </c>
      <c r="D112" s="21" t="str">
        <f>HYPERLINK(IF($AV$1="SCREEN","javascript:DrillDown('../pages/CommonUnitType.aspx?1=1&amp;UnitTypeId="&amp;X112&amp;"')",""),Y112)</f>
        <v xml:space="preserve">at-2-tc </v>
      </c>
      <c r="E112" s="22">
        <v>1201</v>
      </c>
      <c r="F112" s="23">
        <v>3</v>
      </c>
      <c r="G112" s="32" t="str">
        <f>HYPERLINK(IF(OR(TRIM(AA112)="VACANT",$AV$1="EXCEL"),"","javascript:DrillDown('../pages/TenantSwitch.aspx?1=1&amp;TenantId="&amp;Z112&amp;"')"),AA112)</f>
        <v>VACANT</v>
      </c>
      <c r="H112" s="24"/>
      <c r="I112" s="24" t="s">
        <v>70</v>
      </c>
      <c r="J112" s="23" t="str">
        <f>HYPERLINK(IF($AV$1="SCREEN",IF(TRIM(AD112)="1","javascript:DrillDown('../pages/AffCert50059.aspx?1=1&amp;id="&amp;AB112&amp;"')",IF(TRIM(AD112)="2","javascript:DrillDown('../pages/AffCertTaxCredit.aspx?1=1&amp;id="&amp;AB112&amp;"')",IF(TRIM(AD112)="6","javascript:DrillDown('../pages/AffCertHOME.aspx?1=1&amp;id="&amp;AB112&amp;"')",IF(TRIM(AD112)="7","javascript:DrillDown('../pages/AffCertRD.aspx?1=1&amp;id="&amp;AB112&amp;"')",IF(TRIM(AD112)="8","javascript:DrillDown('../pages/AffCertLocalProgram.aspx?1=1&amp;id="&amp;AB112&amp;"')",""))))),""),AF112)</f>
        <v/>
      </c>
      <c r="K112" s="25" t="s">
        <v>70</v>
      </c>
      <c r="L112" s="22">
        <v>1101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85</v>
      </c>
      <c r="S112" s="22">
        <v>0</v>
      </c>
      <c r="T112" s="22">
        <v>0</v>
      </c>
      <c r="U112" s="22">
        <v>0</v>
      </c>
      <c r="V112" s="14">
        <v>51652</v>
      </c>
      <c r="W112" s="8" t="s">
        <v>232</v>
      </c>
      <c r="X112" s="7">
        <v>3530</v>
      </c>
      <c r="Y112" s="8" t="s">
        <v>63</v>
      </c>
      <c r="Z112" s="35"/>
      <c r="AA112" s="35" t="s">
        <v>43</v>
      </c>
      <c r="AB112" s="9"/>
      <c r="AC112" s="10" t="s">
        <v>70</v>
      </c>
      <c r="AD112" s="10"/>
      <c r="AE112" s="10"/>
      <c r="AF112" s="10" t="str">
        <f>IF(AE112&gt;0,AC112&amp;"-"&amp;AE112,AC112)</f>
        <v/>
      </c>
      <c r="AG112" s="10">
        <v>1256</v>
      </c>
      <c r="AH112" s="10" t="s">
        <v>68</v>
      </c>
      <c r="AI112" s="6">
        <v>1201</v>
      </c>
      <c r="AJ112" s="6">
        <v>1101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85</v>
      </c>
      <c r="AQ112" s="6">
        <v>0</v>
      </c>
      <c r="AR112" s="6">
        <v>0</v>
      </c>
      <c r="AS112" s="6">
        <v>0</v>
      </c>
      <c r="AT112" s="29" t="str">
        <f>IF(LEN(B112)=0,"",1)</f>
        <v/>
      </c>
      <c r="AU112" t="s">
        <v>60</v>
      </c>
    </row>
    <row r="113" spans="1:47" ht="12.75">
      <c r="A113" s="30" t="str">
        <f>HYPERLINK(IF($AV$1="SCREEN","javascript:DrillDown('../pages/CommonProperty.aspx?1=1&amp;PropertyId="&amp;AG113&amp;"')",""),B113)</f>
        <v/>
      </c>
      <c r="B113" s="20"/>
      <c r="C113" s="21" t="str">
        <f>HYPERLINK(IF($AV$1="SCREEN","javascript:DrillDown('../pages/UnitSwitch.aspx?1=1&amp;UnitId="&amp;V113&amp;"')",""),W113)</f>
        <v xml:space="preserve">07-206  </v>
      </c>
      <c r="D113" s="21" t="str">
        <f>HYPERLINK(IF($AV$1="SCREEN","javascript:DrillDown('../pages/CommonUnitType.aspx?1=1&amp;UnitTypeId="&amp;X113&amp;"')",""),Y113)</f>
        <v xml:space="preserve">at-2-tc </v>
      </c>
      <c r="E113" s="22">
        <v>1201</v>
      </c>
      <c r="F113" s="23">
        <v>3</v>
      </c>
      <c r="G113" s="32" t="str">
        <f>HYPERLINK(IF(OR(TRIM(AA113)="VACANT",$AV$1="EXCEL"),"","javascript:DrillDown('../pages/TenantSwitch.aspx?1=1&amp;TenantId="&amp;Z113&amp;"')"),AA113)</f>
        <v>VACANT</v>
      </c>
      <c r="H113" s="24"/>
      <c r="I113" s="24" t="s">
        <v>70</v>
      </c>
      <c r="J113" s="23" t="str">
        <f>HYPERLINK(IF($AV$1="SCREEN",IF(TRIM(AD113)="1","javascript:DrillDown('../pages/AffCert50059.aspx?1=1&amp;id="&amp;AB113&amp;"')",IF(TRIM(AD113)="2","javascript:DrillDown('../pages/AffCertTaxCredit.aspx?1=1&amp;id="&amp;AB113&amp;"')",IF(TRIM(AD113)="6","javascript:DrillDown('../pages/AffCertHOME.aspx?1=1&amp;id="&amp;AB113&amp;"')",IF(TRIM(AD113)="7","javascript:DrillDown('../pages/AffCertRD.aspx?1=1&amp;id="&amp;AB113&amp;"')",IF(TRIM(AD113)="8","javascript:DrillDown('../pages/AffCertLocalProgram.aspx?1=1&amp;id="&amp;AB113&amp;"')",""))))),""),AF113)</f>
        <v/>
      </c>
      <c r="K113" s="25" t="s">
        <v>70</v>
      </c>
      <c r="L113" s="22">
        <v>1101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85</v>
      </c>
      <c r="S113" s="22">
        <v>0</v>
      </c>
      <c r="T113" s="22">
        <v>0</v>
      </c>
      <c r="U113" s="22">
        <v>0</v>
      </c>
      <c r="V113" s="14">
        <v>51653</v>
      </c>
      <c r="W113" s="8" t="s">
        <v>233</v>
      </c>
      <c r="X113" s="7">
        <v>3530</v>
      </c>
      <c r="Y113" s="8" t="s">
        <v>63</v>
      </c>
      <c r="Z113" s="35"/>
      <c r="AA113" s="35" t="s">
        <v>43</v>
      </c>
      <c r="AB113" s="9"/>
      <c r="AC113" s="10" t="s">
        <v>70</v>
      </c>
      <c r="AD113" s="10"/>
      <c r="AE113" s="10"/>
      <c r="AF113" s="10" t="str">
        <f>IF(AE113&gt;0,AC113&amp;"-"&amp;AE113,AC113)</f>
        <v/>
      </c>
      <c r="AG113" s="10">
        <v>1256</v>
      </c>
      <c r="AH113" s="10" t="s">
        <v>68</v>
      </c>
      <c r="AI113" s="6">
        <v>1201</v>
      </c>
      <c r="AJ113" s="6">
        <v>1101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85</v>
      </c>
      <c r="AQ113" s="6">
        <v>0</v>
      </c>
      <c r="AR113" s="6">
        <v>0</v>
      </c>
      <c r="AS113" s="6">
        <v>0</v>
      </c>
      <c r="AT113" s="29" t="str">
        <f>IF(LEN(B113)=0,"",1)</f>
        <v/>
      </c>
      <c r="AU113" t="s">
        <v>60</v>
      </c>
    </row>
    <row r="114" spans="1:47" ht="12.75">
      <c r="A114" s="30" t="str">
        <f>HYPERLINK(IF($AV$1="SCREEN","javascript:DrillDown('../pages/CommonProperty.aspx?1=1&amp;PropertyId="&amp;AG114&amp;"')",""),B114)</f>
        <v/>
      </c>
      <c r="B114" s="20"/>
      <c r="C114" s="21" t="str">
        <f>HYPERLINK(IF($AV$1="SCREEN","javascript:DrillDown('../pages/UnitSwitch.aspx?1=1&amp;UnitId="&amp;V114&amp;"')",""),W114)</f>
        <v xml:space="preserve">07-207  </v>
      </c>
      <c r="D114" s="21" t="str">
        <f>HYPERLINK(IF($AV$1="SCREEN","javascript:DrillDown('../pages/CommonUnitType.aspx?1=1&amp;UnitTypeId="&amp;X114&amp;"')",""),Y114)</f>
        <v xml:space="preserve">at-3-tc </v>
      </c>
      <c r="E114" s="22">
        <v>1201</v>
      </c>
      <c r="F114" s="23">
        <v>3</v>
      </c>
      <c r="G114" s="32" t="str">
        <f>HYPERLINK(IF(OR(TRIM(AA114)="VACANT",$AV$1="EXCEL"),"","javascript:DrillDown('../pages/TenantSwitch.aspx?1=1&amp;TenantId="&amp;Z114&amp;"')"),AA114)</f>
        <v>VACANT</v>
      </c>
      <c r="H114" s="24"/>
      <c r="I114" s="24" t="s">
        <v>70</v>
      </c>
      <c r="J114" s="23" t="str">
        <f>HYPERLINK(IF($AV$1="SCREEN",IF(TRIM(AD114)="1","javascript:DrillDown('../pages/AffCert50059.aspx?1=1&amp;id="&amp;AB114&amp;"')",IF(TRIM(AD114)="2","javascript:DrillDown('../pages/AffCertTaxCredit.aspx?1=1&amp;id="&amp;AB114&amp;"')",IF(TRIM(AD114)="6","javascript:DrillDown('../pages/AffCertHOME.aspx?1=1&amp;id="&amp;AB114&amp;"')",IF(TRIM(AD114)="7","javascript:DrillDown('../pages/AffCertRD.aspx?1=1&amp;id="&amp;AB114&amp;"')",IF(TRIM(AD114)="8","javascript:DrillDown('../pages/AffCertLocalProgram.aspx?1=1&amp;id="&amp;AB114&amp;"')",""))))),""),AF114)</f>
        <v/>
      </c>
      <c r="K114" s="25" t="s">
        <v>70</v>
      </c>
      <c r="L114" s="22">
        <v>1263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107</v>
      </c>
      <c r="S114" s="22">
        <v>0</v>
      </c>
      <c r="T114" s="22">
        <v>0</v>
      </c>
      <c r="U114" s="22">
        <v>0</v>
      </c>
      <c r="V114" s="14">
        <v>51660</v>
      </c>
      <c r="W114" s="8" t="s">
        <v>234</v>
      </c>
      <c r="X114" s="7">
        <v>3531</v>
      </c>
      <c r="Y114" s="8" t="s">
        <v>53</v>
      </c>
      <c r="Z114" s="35"/>
      <c r="AA114" s="35" t="s">
        <v>43</v>
      </c>
      <c r="AB114" s="9"/>
      <c r="AC114" s="10" t="s">
        <v>70</v>
      </c>
      <c r="AD114" s="10"/>
      <c r="AE114" s="10"/>
      <c r="AF114" s="10" t="str">
        <f>IF(AE114&gt;0,AC114&amp;"-"&amp;AE114,AC114)</f>
        <v/>
      </c>
      <c r="AG114" s="10">
        <v>1256</v>
      </c>
      <c r="AH114" s="10" t="s">
        <v>68</v>
      </c>
      <c r="AI114" s="6">
        <v>1201</v>
      </c>
      <c r="AJ114" s="6">
        <v>1263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107</v>
      </c>
      <c r="AQ114" s="6">
        <v>0</v>
      </c>
      <c r="AR114" s="6">
        <v>0</v>
      </c>
      <c r="AS114" s="6">
        <v>0</v>
      </c>
      <c r="AT114" s="29" t="str">
        <f>IF(LEN(B114)=0,"",1)</f>
        <v/>
      </c>
      <c r="AU114" t="s">
        <v>60</v>
      </c>
    </row>
    <row r="115" spans="1:47" ht="12.75">
      <c r="A115" s="30" t="str">
        <f>HYPERLINK(IF($AV$1="SCREEN","javascript:DrillDown('../pages/CommonProperty.aspx?1=1&amp;PropertyId="&amp;AG115&amp;"')",""),B115)</f>
        <v/>
      </c>
      <c r="B115" s="20"/>
      <c r="C115" s="21" t="str">
        <f>HYPERLINK(IF($AV$1="SCREEN","javascript:DrillDown('../pages/UnitSwitch.aspx?1=1&amp;UnitId="&amp;V115&amp;"')",""),W115)</f>
        <v xml:space="preserve">07-208  </v>
      </c>
      <c r="D115" s="21" t="str">
        <f>HYPERLINK(IF($AV$1="SCREEN","javascript:DrillDown('../pages/CommonUnitType.aspx?1=1&amp;UnitTypeId="&amp;X115&amp;"')",""),Y115)</f>
        <v xml:space="preserve">at-3-tc </v>
      </c>
      <c r="E115" s="22">
        <v>1201</v>
      </c>
      <c r="F115" s="23">
        <v>3</v>
      </c>
      <c r="G115" s="32" t="str">
        <f>HYPERLINK(IF(OR(TRIM(AA115)="VACANT",$AV$1="EXCEL"),"","javascript:DrillDown('../pages/TenantSwitch.aspx?1=1&amp;TenantId="&amp;Z115&amp;"')"),AA115)</f>
        <v>Clay, Cagney</v>
      </c>
      <c r="H115" s="24" t="s">
        <v>71</v>
      </c>
      <c r="I115" s="24" t="s">
        <v>70</v>
      </c>
      <c r="J115" s="23" t="str">
        <f>HYPERLINK(IF($AV$1="SCREEN",IF(TRIM(AD115)="1","javascript:DrillDown('../pages/AffCert50059.aspx?1=1&amp;id="&amp;AB115&amp;"')",IF(TRIM(AD115)="2","javascript:DrillDown('../pages/AffCertTaxCredit.aspx?1=1&amp;id="&amp;AB115&amp;"')",IF(TRIM(AD115)="6","javascript:DrillDown('../pages/AffCertHOME.aspx?1=1&amp;id="&amp;AB115&amp;"')",IF(TRIM(AD115)="7","javascript:DrillDown('../pages/AffCertRD.aspx?1=1&amp;id="&amp;AB115&amp;"')",IF(TRIM(AD115)="8","javascript:DrillDown('../pages/AffCertLocalProgram.aspx?1=1&amp;id="&amp;AB115&amp;"')",""))))),""),AF115)</f>
        <v>MI</v>
      </c>
      <c r="K115" s="25" t="s">
        <v>221</v>
      </c>
      <c r="L115" s="22">
        <v>1263</v>
      </c>
      <c r="M115" s="22">
        <v>1047</v>
      </c>
      <c r="N115" s="22">
        <v>0</v>
      </c>
      <c r="O115" s="22">
        <v>0</v>
      </c>
      <c r="P115" s="22">
        <v>0</v>
      </c>
      <c r="Q115" s="22">
        <v>1047</v>
      </c>
      <c r="R115" s="22">
        <v>0</v>
      </c>
      <c r="S115" s="22">
        <v>0</v>
      </c>
      <c r="T115" s="22">
        <v>1047</v>
      </c>
      <c r="U115" s="22">
        <v>0</v>
      </c>
      <c r="V115" s="14">
        <v>51661</v>
      </c>
      <c r="W115" s="8" t="s">
        <v>235</v>
      </c>
      <c r="X115" s="7">
        <v>3531</v>
      </c>
      <c r="Y115" s="8" t="s">
        <v>53</v>
      </c>
      <c r="Z115" s="35">
        <v>163522</v>
      </c>
      <c r="AA115" s="35" t="s">
        <v>236</v>
      </c>
      <c r="AB115" s="9">
        <v>552775</v>
      </c>
      <c r="AC115" s="10" t="s">
        <v>39</v>
      </c>
      <c r="AD115" s="10">
        <v>2</v>
      </c>
      <c r="AE115" s="10">
        <v>0</v>
      </c>
      <c r="AF115" s="10" t="str">
        <f>IF(AE115&gt;0,AC115&amp;"-"&amp;AE115,AC115)</f>
        <v>MI</v>
      </c>
      <c r="AG115" s="10">
        <v>1256</v>
      </c>
      <c r="AH115" s="10" t="s">
        <v>68</v>
      </c>
      <c r="AI115" s="6">
        <v>1201</v>
      </c>
      <c r="AJ115" s="6">
        <v>1263</v>
      </c>
      <c r="AK115" s="6">
        <v>1047</v>
      </c>
      <c r="AL115" s="6">
        <v>0</v>
      </c>
      <c r="AM115" s="6">
        <v>0</v>
      </c>
      <c r="AN115" s="6">
        <v>0</v>
      </c>
      <c r="AO115" s="6">
        <v>1047</v>
      </c>
      <c r="AP115" s="6">
        <v>0</v>
      </c>
      <c r="AQ115" s="6">
        <v>0</v>
      </c>
      <c r="AR115" s="6">
        <v>1047</v>
      </c>
      <c r="AS115" s="6">
        <v>0</v>
      </c>
      <c r="AT115" s="29" t="str">
        <f>IF(LEN(B115)=0,"",1)</f>
        <v/>
      </c>
      <c r="AU115" t="s">
        <v>60</v>
      </c>
    </row>
    <row r="116" spans="1:47" ht="12.75">
      <c r="A116" s="30" t="str">
        <f>HYPERLINK(IF($AV$1="SCREEN","javascript:DrillDown('../pages/CommonProperty.aspx?1=1&amp;PropertyId="&amp;AG116&amp;"')",""),B116)</f>
        <v/>
      </c>
      <c r="B116" s="20"/>
      <c r="C116" s="21" t="str">
        <f>HYPERLINK(IF($AV$1="SCREEN","javascript:DrillDown('../pages/UnitSwitch.aspx?1=1&amp;UnitId="&amp;V116&amp;"')",""),W116)</f>
        <v xml:space="preserve">08-101  </v>
      </c>
      <c r="D116" s="21" t="str">
        <f>HYPERLINK(IF($AV$1="SCREEN","javascript:DrillDown('../pages/CommonUnitType.aspx?1=1&amp;UnitTypeId="&amp;X116&amp;"')",""),Y116)</f>
        <v xml:space="preserve">at-2-tc </v>
      </c>
      <c r="E116" s="22">
        <v>1003</v>
      </c>
      <c r="F116" s="23">
        <v>2</v>
      </c>
      <c r="G116" s="32" t="str">
        <f>HYPERLINK(IF(OR(TRIM(AA116)="VACANT",$AV$1="EXCEL"),"","javascript:DrillDown('../pages/TenantSwitch.aspx?1=1&amp;TenantId="&amp;Z116&amp;"')"),AA116)</f>
        <v>VACANT</v>
      </c>
      <c r="H116" s="24"/>
      <c r="I116" s="24" t="s">
        <v>70</v>
      </c>
      <c r="J116" s="23" t="str">
        <f>HYPERLINK(IF($AV$1="SCREEN",IF(TRIM(AD116)="1","javascript:DrillDown('../pages/AffCert50059.aspx?1=1&amp;id="&amp;AB116&amp;"')",IF(TRIM(AD116)="2","javascript:DrillDown('../pages/AffCertTaxCredit.aspx?1=1&amp;id="&amp;AB116&amp;"')",IF(TRIM(AD116)="6","javascript:DrillDown('../pages/AffCertHOME.aspx?1=1&amp;id="&amp;AB116&amp;"')",IF(TRIM(AD116)="7","javascript:DrillDown('../pages/AffCertRD.aspx?1=1&amp;id="&amp;AB116&amp;"')",IF(TRIM(AD116)="8","javascript:DrillDown('../pages/AffCertLocalProgram.aspx?1=1&amp;id="&amp;AB116&amp;"')",""))))),""),AF116)</f>
        <v/>
      </c>
      <c r="K116" s="25" t="s">
        <v>70</v>
      </c>
      <c r="L116" s="22">
        <v>1101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85</v>
      </c>
      <c r="S116" s="22">
        <v>0</v>
      </c>
      <c r="T116" s="22">
        <v>0</v>
      </c>
      <c r="U116" s="22">
        <v>0</v>
      </c>
      <c r="V116" s="14">
        <v>51662</v>
      </c>
      <c r="W116" s="8" t="s">
        <v>237</v>
      </c>
      <c r="X116" s="7">
        <v>3530</v>
      </c>
      <c r="Y116" s="8" t="s">
        <v>63</v>
      </c>
      <c r="Z116" s="35"/>
      <c r="AA116" s="35" t="s">
        <v>43</v>
      </c>
      <c r="AB116" s="9"/>
      <c r="AC116" s="10" t="s">
        <v>70</v>
      </c>
      <c r="AD116" s="10"/>
      <c r="AE116" s="10"/>
      <c r="AF116" s="10" t="str">
        <f>IF(AE116&gt;0,AC116&amp;"-"&amp;AE116,AC116)</f>
        <v/>
      </c>
      <c r="AG116" s="10">
        <v>1256</v>
      </c>
      <c r="AH116" s="10" t="s">
        <v>68</v>
      </c>
      <c r="AI116" s="6">
        <v>1003</v>
      </c>
      <c r="AJ116" s="6">
        <v>1101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85</v>
      </c>
      <c r="AQ116" s="6">
        <v>0</v>
      </c>
      <c r="AR116" s="6">
        <v>0</v>
      </c>
      <c r="AS116" s="6">
        <v>0</v>
      </c>
      <c r="AT116" s="29" t="str">
        <f>IF(LEN(B116)=0,"",1)</f>
        <v/>
      </c>
      <c r="AU116" t="s">
        <v>60</v>
      </c>
    </row>
    <row r="117" spans="1:47" ht="12.75">
      <c r="A117" s="30" t="str">
        <f>HYPERLINK(IF($AV$1="SCREEN","javascript:DrillDown('../pages/CommonProperty.aspx?1=1&amp;PropertyId="&amp;AG117&amp;"')",""),B117)</f>
        <v/>
      </c>
      <c r="B117" s="20"/>
      <c r="C117" s="21" t="str">
        <f>HYPERLINK(IF($AV$1="SCREEN","javascript:DrillDown('../pages/UnitSwitch.aspx?1=1&amp;UnitId="&amp;V117&amp;"')",""),W117)</f>
        <v xml:space="preserve">08-102  </v>
      </c>
      <c r="D117" s="21" t="str">
        <f>HYPERLINK(IF($AV$1="SCREEN","javascript:DrillDown('../pages/CommonUnitType.aspx?1=1&amp;UnitTypeId="&amp;X117&amp;"')",""),Y117)</f>
        <v xml:space="preserve">at-2-tc </v>
      </c>
      <c r="E117" s="22">
        <v>1003</v>
      </c>
      <c r="F117" s="23">
        <v>2</v>
      </c>
      <c r="G117" s="32" t="str">
        <f>HYPERLINK(IF(OR(TRIM(AA117)="VACANT",$AV$1="EXCEL"),"","javascript:DrillDown('../pages/TenantSwitch.aspx?1=1&amp;TenantId="&amp;Z117&amp;"')"),AA117)</f>
        <v>VACANT</v>
      </c>
      <c r="H117" s="24"/>
      <c r="I117" s="24" t="s">
        <v>70</v>
      </c>
      <c r="J117" s="23" t="str">
        <f>HYPERLINK(IF($AV$1="SCREEN",IF(TRIM(AD117)="1","javascript:DrillDown('../pages/AffCert50059.aspx?1=1&amp;id="&amp;AB117&amp;"')",IF(TRIM(AD117)="2","javascript:DrillDown('../pages/AffCertTaxCredit.aspx?1=1&amp;id="&amp;AB117&amp;"')",IF(TRIM(AD117)="6","javascript:DrillDown('../pages/AffCertHOME.aspx?1=1&amp;id="&amp;AB117&amp;"')",IF(TRIM(AD117)="7","javascript:DrillDown('../pages/AffCertRD.aspx?1=1&amp;id="&amp;AB117&amp;"')",IF(TRIM(AD117)="8","javascript:DrillDown('../pages/AffCertLocalProgram.aspx?1=1&amp;id="&amp;AB117&amp;"')",""))))),""),AF117)</f>
        <v/>
      </c>
      <c r="K117" s="25" t="s">
        <v>70</v>
      </c>
      <c r="L117" s="22">
        <v>1101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85</v>
      </c>
      <c r="S117" s="22">
        <v>0</v>
      </c>
      <c r="T117" s="22">
        <v>0</v>
      </c>
      <c r="U117" s="22">
        <v>0</v>
      </c>
      <c r="V117" s="14">
        <v>51663</v>
      </c>
      <c r="W117" s="8" t="s">
        <v>238</v>
      </c>
      <c r="X117" s="7">
        <v>3530</v>
      </c>
      <c r="Y117" s="8" t="s">
        <v>63</v>
      </c>
      <c r="Z117" s="35"/>
      <c r="AA117" s="35" t="s">
        <v>43</v>
      </c>
      <c r="AB117" s="9"/>
      <c r="AC117" s="10" t="s">
        <v>70</v>
      </c>
      <c r="AD117" s="10"/>
      <c r="AE117" s="10"/>
      <c r="AF117" s="10" t="str">
        <f>IF(AE117&gt;0,AC117&amp;"-"&amp;AE117,AC117)</f>
        <v/>
      </c>
      <c r="AG117" s="10">
        <v>1256</v>
      </c>
      <c r="AH117" s="10" t="s">
        <v>68</v>
      </c>
      <c r="AI117" s="6">
        <v>1003</v>
      </c>
      <c r="AJ117" s="6">
        <v>1101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85</v>
      </c>
      <c r="AQ117" s="6">
        <v>0</v>
      </c>
      <c r="AR117" s="6">
        <v>0</v>
      </c>
      <c r="AS117" s="6">
        <v>0</v>
      </c>
      <c r="AT117" s="29" t="str">
        <f>IF(LEN(B117)=0,"",1)</f>
        <v/>
      </c>
      <c r="AU117" t="s">
        <v>60</v>
      </c>
    </row>
    <row r="118" spans="1:47" ht="12.75">
      <c r="A118" s="30" t="str">
        <f>HYPERLINK(IF($AV$1="SCREEN","javascript:DrillDown('../pages/CommonProperty.aspx?1=1&amp;PropertyId="&amp;AG118&amp;"')",""),B118)</f>
        <v/>
      </c>
      <c r="B118" s="20"/>
      <c r="C118" s="21" t="str">
        <f>HYPERLINK(IF($AV$1="SCREEN","javascript:DrillDown('../pages/UnitSwitch.aspx?1=1&amp;UnitId="&amp;V118&amp;"')",""),W118)</f>
        <v xml:space="preserve">08-103  </v>
      </c>
      <c r="D118" s="21" t="str">
        <f>HYPERLINK(IF($AV$1="SCREEN","javascript:DrillDown('../pages/CommonUnitType.aspx?1=1&amp;UnitTypeId="&amp;X118&amp;"')",""),Y118)</f>
        <v xml:space="preserve">at-2-tc </v>
      </c>
      <c r="E118" s="22">
        <v>1003</v>
      </c>
      <c r="F118" s="23">
        <v>2</v>
      </c>
      <c r="G118" s="32" t="str">
        <f>HYPERLINK(IF(OR(TRIM(AA118)="VACANT",$AV$1="EXCEL"),"","javascript:DrillDown('../pages/TenantSwitch.aspx?1=1&amp;TenantId="&amp;Z118&amp;"')"),AA118)</f>
        <v>VACANT</v>
      </c>
      <c r="H118" s="24"/>
      <c r="I118" s="24" t="s">
        <v>70</v>
      </c>
      <c r="J118" s="23" t="str">
        <f>HYPERLINK(IF($AV$1="SCREEN",IF(TRIM(AD118)="1","javascript:DrillDown('../pages/AffCert50059.aspx?1=1&amp;id="&amp;AB118&amp;"')",IF(TRIM(AD118)="2","javascript:DrillDown('../pages/AffCertTaxCredit.aspx?1=1&amp;id="&amp;AB118&amp;"')",IF(TRIM(AD118)="6","javascript:DrillDown('../pages/AffCertHOME.aspx?1=1&amp;id="&amp;AB118&amp;"')",IF(TRIM(AD118)="7","javascript:DrillDown('../pages/AffCertRD.aspx?1=1&amp;id="&amp;AB118&amp;"')",IF(TRIM(AD118)="8","javascript:DrillDown('../pages/AffCertLocalProgram.aspx?1=1&amp;id="&amp;AB118&amp;"')",""))))),""),AF118)</f>
        <v/>
      </c>
      <c r="K118" s="25" t="s">
        <v>70</v>
      </c>
      <c r="L118" s="22">
        <v>1101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85</v>
      </c>
      <c r="S118" s="22">
        <v>0</v>
      </c>
      <c r="T118" s="22">
        <v>0</v>
      </c>
      <c r="U118" s="22">
        <v>0</v>
      </c>
      <c r="V118" s="14">
        <v>51664</v>
      </c>
      <c r="W118" s="8" t="s">
        <v>239</v>
      </c>
      <c r="X118" s="7">
        <v>3530</v>
      </c>
      <c r="Y118" s="8" t="s">
        <v>63</v>
      </c>
      <c r="Z118" s="35"/>
      <c r="AA118" s="35" t="s">
        <v>43</v>
      </c>
      <c r="AB118" s="9"/>
      <c r="AC118" s="10" t="s">
        <v>70</v>
      </c>
      <c r="AD118" s="10"/>
      <c r="AE118" s="10"/>
      <c r="AF118" s="10" t="str">
        <f>IF(AE118&gt;0,AC118&amp;"-"&amp;AE118,AC118)</f>
        <v/>
      </c>
      <c r="AG118" s="10">
        <v>1256</v>
      </c>
      <c r="AH118" s="10" t="s">
        <v>68</v>
      </c>
      <c r="AI118" s="6">
        <v>1003</v>
      </c>
      <c r="AJ118" s="6">
        <v>1101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85</v>
      </c>
      <c r="AQ118" s="6">
        <v>0</v>
      </c>
      <c r="AR118" s="6">
        <v>0</v>
      </c>
      <c r="AS118" s="6">
        <v>0</v>
      </c>
      <c r="AT118" s="29" t="str">
        <f>IF(LEN(B118)=0,"",1)</f>
        <v/>
      </c>
      <c r="AU118" t="s">
        <v>60</v>
      </c>
    </row>
    <row r="119" spans="1:47" ht="12.75">
      <c r="A119" s="30" t="str">
        <f>HYPERLINK(IF($AV$1="SCREEN","javascript:DrillDown('../pages/CommonProperty.aspx?1=1&amp;PropertyId="&amp;AG119&amp;"')",""),B119)</f>
        <v/>
      </c>
      <c r="B119" s="20"/>
      <c r="C119" s="21" t="str">
        <f>HYPERLINK(IF($AV$1="SCREEN","javascript:DrillDown('../pages/UnitSwitch.aspx?1=1&amp;UnitId="&amp;V119&amp;"')",""),W119)</f>
        <v xml:space="preserve">08-104  </v>
      </c>
      <c r="D119" s="21" t="str">
        <f>HYPERLINK(IF($AV$1="SCREEN","javascript:DrillDown('../pages/CommonUnitType.aspx?1=1&amp;UnitTypeId="&amp;X119&amp;"')",""),Y119)</f>
        <v xml:space="preserve">at-2-tc </v>
      </c>
      <c r="E119" s="22">
        <v>1003</v>
      </c>
      <c r="F119" s="23">
        <v>2</v>
      </c>
      <c r="G119" s="32" t="str">
        <f>HYPERLINK(IF(OR(TRIM(AA119)="VACANT",$AV$1="EXCEL"),"","javascript:DrillDown('../pages/TenantSwitch.aspx?1=1&amp;TenantId="&amp;Z119&amp;"')"),AA119)</f>
        <v>VACANT</v>
      </c>
      <c r="H119" s="24"/>
      <c r="I119" s="24" t="s">
        <v>70</v>
      </c>
      <c r="J119" s="23" t="str">
        <f>HYPERLINK(IF($AV$1="SCREEN",IF(TRIM(AD119)="1","javascript:DrillDown('../pages/AffCert50059.aspx?1=1&amp;id="&amp;AB119&amp;"')",IF(TRIM(AD119)="2","javascript:DrillDown('../pages/AffCertTaxCredit.aspx?1=1&amp;id="&amp;AB119&amp;"')",IF(TRIM(AD119)="6","javascript:DrillDown('../pages/AffCertHOME.aspx?1=1&amp;id="&amp;AB119&amp;"')",IF(TRIM(AD119)="7","javascript:DrillDown('../pages/AffCertRD.aspx?1=1&amp;id="&amp;AB119&amp;"')",IF(TRIM(AD119)="8","javascript:DrillDown('../pages/AffCertLocalProgram.aspx?1=1&amp;id="&amp;AB119&amp;"')",""))))),""),AF119)</f>
        <v/>
      </c>
      <c r="K119" s="25" t="s">
        <v>70</v>
      </c>
      <c r="L119" s="22">
        <v>1101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85</v>
      </c>
      <c r="S119" s="22">
        <v>0</v>
      </c>
      <c r="T119" s="22">
        <v>0</v>
      </c>
      <c r="U119" s="22">
        <v>0</v>
      </c>
      <c r="V119" s="14">
        <v>51665</v>
      </c>
      <c r="W119" s="8" t="s">
        <v>240</v>
      </c>
      <c r="X119" s="7">
        <v>3530</v>
      </c>
      <c r="Y119" s="8" t="s">
        <v>63</v>
      </c>
      <c r="Z119" s="35"/>
      <c r="AA119" s="35" t="s">
        <v>43</v>
      </c>
      <c r="AB119" s="9"/>
      <c r="AC119" s="10" t="s">
        <v>70</v>
      </c>
      <c r="AD119" s="10"/>
      <c r="AE119" s="10"/>
      <c r="AF119" s="10" t="str">
        <f>IF(AE119&gt;0,AC119&amp;"-"&amp;AE119,AC119)</f>
        <v/>
      </c>
      <c r="AG119" s="10">
        <v>1256</v>
      </c>
      <c r="AH119" s="10" t="s">
        <v>68</v>
      </c>
      <c r="AI119" s="6">
        <v>1003</v>
      </c>
      <c r="AJ119" s="6">
        <v>1101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85</v>
      </c>
      <c r="AQ119" s="6">
        <v>0</v>
      </c>
      <c r="AR119" s="6">
        <v>0</v>
      </c>
      <c r="AS119" s="6">
        <v>0</v>
      </c>
      <c r="AT119" s="29" t="str">
        <f>IF(LEN(B119)=0,"",1)</f>
        <v/>
      </c>
      <c r="AU119" t="s">
        <v>60</v>
      </c>
    </row>
    <row r="120" spans="1:47" ht="12.75">
      <c r="A120" s="30" t="str">
        <f>HYPERLINK(IF($AV$1="SCREEN","javascript:DrillDown('../pages/CommonProperty.aspx?1=1&amp;PropertyId="&amp;AG120&amp;"')",""),B120)</f>
        <v/>
      </c>
      <c r="B120" s="20"/>
      <c r="C120" s="21" t="str">
        <f>HYPERLINK(IF($AV$1="SCREEN","javascript:DrillDown('../pages/UnitSwitch.aspx?1=1&amp;UnitId="&amp;V120&amp;"')",""),W120)</f>
        <v xml:space="preserve">08-105  </v>
      </c>
      <c r="D120" s="21" t="str">
        <f>HYPERLINK(IF($AV$1="SCREEN","javascript:DrillDown('../pages/CommonUnitType.aspx?1=1&amp;UnitTypeId="&amp;X120&amp;"')",""),Y120)</f>
        <v xml:space="preserve">at-2-tc </v>
      </c>
      <c r="E120" s="22">
        <v>1003</v>
      </c>
      <c r="F120" s="23">
        <v>2</v>
      </c>
      <c r="G120" s="32" t="str">
        <f>HYPERLINK(IF(OR(TRIM(AA120)="VACANT",$AV$1="EXCEL"),"","javascript:DrillDown('../pages/TenantSwitch.aspx?1=1&amp;TenantId="&amp;Z120&amp;"')"),AA120)</f>
        <v>VACANT</v>
      </c>
      <c r="H120" s="24"/>
      <c r="I120" s="24" t="s">
        <v>70</v>
      </c>
      <c r="J120" s="23" t="str">
        <f>HYPERLINK(IF($AV$1="SCREEN",IF(TRIM(AD120)="1","javascript:DrillDown('../pages/AffCert50059.aspx?1=1&amp;id="&amp;AB120&amp;"')",IF(TRIM(AD120)="2","javascript:DrillDown('../pages/AffCertTaxCredit.aspx?1=1&amp;id="&amp;AB120&amp;"')",IF(TRIM(AD120)="6","javascript:DrillDown('../pages/AffCertHOME.aspx?1=1&amp;id="&amp;AB120&amp;"')",IF(TRIM(AD120)="7","javascript:DrillDown('../pages/AffCertRD.aspx?1=1&amp;id="&amp;AB120&amp;"')",IF(TRIM(AD120)="8","javascript:DrillDown('../pages/AffCertLocalProgram.aspx?1=1&amp;id="&amp;AB120&amp;"')",""))))),""),AF120)</f>
        <v/>
      </c>
      <c r="K120" s="25" t="s">
        <v>70</v>
      </c>
      <c r="L120" s="22">
        <v>1101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85</v>
      </c>
      <c r="S120" s="22">
        <v>0</v>
      </c>
      <c r="T120" s="22">
        <v>0</v>
      </c>
      <c r="U120" s="22">
        <v>0</v>
      </c>
      <c r="V120" s="14">
        <v>51666</v>
      </c>
      <c r="W120" s="8" t="s">
        <v>241</v>
      </c>
      <c r="X120" s="7">
        <v>3530</v>
      </c>
      <c r="Y120" s="8" t="s">
        <v>63</v>
      </c>
      <c r="Z120" s="35"/>
      <c r="AA120" s="35" t="s">
        <v>43</v>
      </c>
      <c r="AB120" s="9"/>
      <c r="AC120" s="10" t="s">
        <v>70</v>
      </c>
      <c r="AD120" s="10"/>
      <c r="AE120" s="10"/>
      <c r="AF120" s="10" t="str">
        <f>IF(AE120&gt;0,AC120&amp;"-"&amp;AE120,AC120)</f>
        <v/>
      </c>
      <c r="AG120" s="10">
        <v>1256</v>
      </c>
      <c r="AH120" s="10" t="s">
        <v>68</v>
      </c>
      <c r="AI120" s="6">
        <v>1003</v>
      </c>
      <c r="AJ120" s="6">
        <v>1101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85</v>
      </c>
      <c r="AQ120" s="6">
        <v>0</v>
      </c>
      <c r="AR120" s="6">
        <v>0</v>
      </c>
      <c r="AS120" s="6">
        <v>0</v>
      </c>
      <c r="AT120" s="29" t="str">
        <f>IF(LEN(B120)=0,"",1)</f>
        <v/>
      </c>
      <c r="AU120" t="s">
        <v>60</v>
      </c>
    </row>
    <row r="121" spans="1:47" ht="12.75">
      <c r="A121" s="30" t="str">
        <f>HYPERLINK(IF($AV$1="SCREEN","javascript:DrillDown('../pages/CommonProperty.aspx?1=1&amp;PropertyId="&amp;AG121&amp;"')",""),B121)</f>
        <v/>
      </c>
      <c r="B121" s="20"/>
      <c r="C121" s="21" t="str">
        <f>HYPERLINK(IF($AV$1="SCREEN","javascript:DrillDown('../pages/UnitSwitch.aspx?1=1&amp;UnitId="&amp;V121&amp;"')",""),W121)</f>
        <v xml:space="preserve">08-106  </v>
      </c>
      <c r="D121" s="21" t="str">
        <f>HYPERLINK(IF($AV$1="SCREEN","javascript:DrillDown('../pages/CommonUnitType.aspx?1=1&amp;UnitTypeId="&amp;X121&amp;"')",""),Y121)</f>
        <v xml:space="preserve">at-2-tc </v>
      </c>
      <c r="E121" s="22">
        <v>1003</v>
      </c>
      <c r="F121" s="23">
        <v>2</v>
      </c>
      <c r="G121" s="32" t="str">
        <f>HYPERLINK(IF(OR(TRIM(AA121)="VACANT",$AV$1="EXCEL"),"","javascript:DrillDown('../pages/TenantSwitch.aspx?1=1&amp;TenantId="&amp;Z121&amp;"')"),AA121)</f>
        <v>Benjamin, Johnnika</v>
      </c>
      <c r="H121" s="24" t="s">
        <v>71</v>
      </c>
      <c r="I121" s="24" t="s">
        <v>70</v>
      </c>
      <c r="J121" s="23" t="str">
        <f>HYPERLINK(IF($AV$1="SCREEN",IF(TRIM(AD121)="1","javascript:DrillDown('../pages/AffCert50059.aspx?1=1&amp;id="&amp;AB121&amp;"')",IF(TRIM(AD121)="2","javascript:DrillDown('../pages/AffCertTaxCredit.aspx?1=1&amp;id="&amp;AB121&amp;"')",IF(TRIM(AD121)="6","javascript:DrillDown('../pages/AffCertHOME.aspx?1=1&amp;id="&amp;AB121&amp;"')",IF(TRIM(AD121)="7","javascript:DrillDown('../pages/AffCertRD.aspx?1=1&amp;id="&amp;AB121&amp;"')",IF(TRIM(AD121)="8","javascript:DrillDown('../pages/AffCertLocalProgram.aspx?1=1&amp;id="&amp;AB121&amp;"')",""))))),""),AF121)</f>
        <v>MI</v>
      </c>
      <c r="K121" s="25" t="s">
        <v>242</v>
      </c>
      <c r="L121" s="22">
        <v>1101</v>
      </c>
      <c r="M121" s="22">
        <v>1012</v>
      </c>
      <c r="N121" s="22">
        <v>0</v>
      </c>
      <c r="O121" s="22">
        <v>0</v>
      </c>
      <c r="P121" s="22">
        <v>0</v>
      </c>
      <c r="Q121" s="22">
        <v>1012</v>
      </c>
      <c r="R121" s="22">
        <v>0</v>
      </c>
      <c r="S121" s="22">
        <v>0</v>
      </c>
      <c r="T121" s="22">
        <v>1012</v>
      </c>
      <c r="U121" s="22">
        <v>0</v>
      </c>
      <c r="V121" s="14">
        <v>51667</v>
      </c>
      <c r="W121" s="8" t="s">
        <v>243</v>
      </c>
      <c r="X121" s="7">
        <v>3530</v>
      </c>
      <c r="Y121" s="8" t="s">
        <v>63</v>
      </c>
      <c r="Z121" s="35">
        <v>163523</v>
      </c>
      <c r="AA121" s="35" t="s">
        <v>244</v>
      </c>
      <c r="AB121" s="9">
        <v>550778</v>
      </c>
      <c r="AC121" s="10" t="s">
        <v>39</v>
      </c>
      <c r="AD121" s="10">
        <v>2</v>
      </c>
      <c r="AE121" s="10">
        <v>0</v>
      </c>
      <c r="AF121" s="10" t="str">
        <f>IF(AE121&gt;0,AC121&amp;"-"&amp;AE121,AC121)</f>
        <v>MI</v>
      </c>
      <c r="AG121" s="10">
        <v>1256</v>
      </c>
      <c r="AH121" s="10" t="s">
        <v>68</v>
      </c>
      <c r="AI121" s="6">
        <v>1003</v>
      </c>
      <c r="AJ121" s="6">
        <v>1101</v>
      </c>
      <c r="AK121" s="6">
        <v>1012</v>
      </c>
      <c r="AL121" s="6">
        <v>0</v>
      </c>
      <c r="AM121" s="6">
        <v>0</v>
      </c>
      <c r="AN121" s="6">
        <v>0</v>
      </c>
      <c r="AO121" s="6">
        <v>1012</v>
      </c>
      <c r="AP121" s="6">
        <v>0</v>
      </c>
      <c r="AQ121" s="6">
        <v>0</v>
      </c>
      <c r="AR121" s="6">
        <v>1012</v>
      </c>
      <c r="AS121" s="6">
        <v>0</v>
      </c>
      <c r="AT121" s="29" t="str">
        <f>IF(LEN(B121)=0,"",1)</f>
        <v/>
      </c>
      <c r="AU121" t="s">
        <v>60</v>
      </c>
    </row>
    <row r="122" spans="1:47" ht="12.75">
      <c r="A122" s="30" t="str">
        <f>HYPERLINK(IF($AV$1="SCREEN","javascript:DrillDown('../pages/CommonProperty.aspx?1=1&amp;PropertyId="&amp;AG122&amp;"')",""),B122)</f>
        <v/>
      </c>
      <c r="B122" s="20"/>
      <c r="C122" s="21" t="str">
        <f>HYPERLINK(IF($AV$1="SCREEN","javascript:DrillDown('../pages/UnitSwitch.aspx?1=1&amp;UnitId="&amp;V122&amp;"')",""),W122)</f>
        <v xml:space="preserve">08-107  </v>
      </c>
      <c r="D122" s="21" t="str">
        <f>HYPERLINK(IF($AV$1="SCREEN","javascript:DrillDown('../pages/CommonUnitType.aspx?1=1&amp;UnitTypeId="&amp;X122&amp;"')",""),Y122)</f>
        <v xml:space="preserve">at-2-tc </v>
      </c>
      <c r="E122" s="22">
        <v>1003</v>
      </c>
      <c r="F122" s="23">
        <v>2</v>
      </c>
      <c r="G122" s="32" t="str">
        <f>HYPERLINK(IF(OR(TRIM(AA122)="VACANT",$AV$1="EXCEL"),"","javascript:DrillDown('../pages/TenantSwitch.aspx?1=1&amp;TenantId="&amp;Z122&amp;"')"),AA122)</f>
        <v>VACANT</v>
      </c>
      <c r="H122" s="24"/>
      <c r="I122" s="24" t="s">
        <v>70</v>
      </c>
      <c r="J122" s="23" t="str">
        <f>HYPERLINK(IF($AV$1="SCREEN",IF(TRIM(AD122)="1","javascript:DrillDown('../pages/AffCert50059.aspx?1=1&amp;id="&amp;AB122&amp;"')",IF(TRIM(AD122)="2","javascript:DrillDown('../pages/AffCertTaxCredit.aspx?1=1&amp;id="&amp;AB122&amp;"')",IF(TRIM(AD122)="6","javascript:DrillDown('../pages/AffCertHOME.aspx?1=1&amp;id="&amp;AB122&amp;"')",IF(TRIM(AD122)="7","javascript:DrillDown('../pages/AffCertRD.aspx?1=1&amp;id="&amp;AB122&amp;"')",IF(TRIM(AD122)="8","javascript:DrillDown('../pages/AffCertLocalProgram.aspx?1=1&amp;id="&amp;AB122&amp;"')",""))))),""),AF122)</f>
        <v/>
      </c>
      <c r="K122" s="25" t="s">
        <v>70</v>
      </c>
      <c r="L122" s="22">
        <v>1101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85</v>
      </c>
      <c r="S122" s="22">
        <v>0</v>
      </c>
      <c r="T122" s="22">
        <v>0</v>
      </c>
      <c r="U122" s="22">
        <v>0</v>
      </c>
      <c r="V122" s="14">
        <v>51668</v>
      </c>
      <c r="W122" s="8" t="s">
        <v>245</v>
      </c>
      <c r="X122" s="7">
        <v>3530</v>
      </c>
      <c r="Y122" s="8" t="s">
        <v>63</v>
      </c>
      <c r="Z122" s="35"/>
      <c r="AA122" s="35" t="s">
        <v>43</v>
      </c>
      <c r="AB122" s="9"/>
      <c r="AC122" s="10" t="s">
        <v>70</v>
      </c>
      <c r="AD122" s="10"/>
      <c r="AE122" s="10"/>
      <c r="AF122" s="10" t="str">
        <f>IF(AE122&gt;0,AC122&amp;"-"&amp;AE122,AC122)</f>
        <v/>
      </c>
      <c r="AG122" s="10">
        <v>1256</v>
      </c>
      <c r="AH122" s="10" t="s">
        <v>68</v>
      </c>
      <c r="AI122" s="6">
        <v>1003</v>
      </c>
      <c r="AJ122" s="6">
        <v>1101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85</v>
      </c>
      <c r="AQ122" s="6">
        <v>0</v>
      </c>
      <c r="AR122" s="6">
        <v>0</v>
      </c>
      <c r="AS122" s="6">
        <v>0</v>
      </c>
      <c r="AT122" s="29" t="str">
        <f>IF(LEN(B122)=0,"",1)</f>
        <v/>
      </c>
      <c r="AU122" t="s">
        <v>60</v>
      </c>
    </row>
    <row r="123" spans="1:47" ht="12.75">
      <c r="A123" s="30" t="str">
        <f>HYPERLINK(IF($AV$1="SCREEN","javascript:DrillDown('../pages/CommonProperty.aspx?1=1&amp;PropertyId="&amp;AG123&amp;"')",""),B123)</f>
        <v/>
      </c>
      <c r="B123" s="20"/>
      <c r="C123" s="21" t="str">
        <f>HYPERLINK(IF($AV$1="SCREEN","javascript:DrillDown('../pages/UnitSwitch.aspx?1=1&amp;UnitId="&amp;V123&amp;"')",""),W123)</f>
        <v xml:space="preserve">08-108  </v>
      </c>
      <c r="D123" s="21" t="str">
        <f>HYPERLINK(IF($AV$1="SCREEN","javascript:DrillDown('../pages/CommonUnitType.aspx?1=1&amp;UnitTypeId="&amp;X123&amp;"')",""),Y123)</f>
        <v xml:space="preserve">at-2-tc </v>
      </c>
      <c r="E123" s="22">
        <v>1003</v>
      </c>
      <c r="F123" s="23">
        <v>2</v>
      </c>
      <c r="G123" s="32" t="str">
        <f>HYPERLINK(IF(OR(TRIM(AA123)="VACANT",$AV$1="EXCEL"),"","javascript:DrillDown('../pages/TenantSwitch.aspx?1=1&amp;TenantId="&amp;Z123&amp;"')"),AA123)</f>
        <v>VACANT</v>
      </c>
      <c r="H123" s="24"/>
      <c r="I123" s="24" t="s">
        <v>70</v>
      </c>
      <c r="J123" s="23" t="str">
        <f>HYPERLINK(IF($AV$1="SCREEN",IF(TRIM(AD123)="1","javascript:DrillDown('../pages/AffCert50059.aspx?1=1&amp;id="&amp;AB123&amp;"')",IF(TRIM(AD123)="2","javascript:DrillDown('../pages/AffCertTaxCredit.aspx?1=1&amp;id="&amp;AB123&amp;"')",IF(TRIM(AD123)="6","javascript:DrillDown('../pages/AffCertHOME.aspx?1=1&amp;id="&amp;AB123&amp;"')",IF(TRIM(AD123)="7","javascript:DrillDown('../pages/AffCertRD.aspx?1=1&amp;id="&amp;AB123&amp;"')",IF(TRIM(AD123)="8","javascript:DrillDown('../pages/AffCertLocalProgram.aspx?1=1&amp;id="&amp;AB123&amp;"')",""))))),""),AF123)</f>
        <v/>
      </c>
      <c r="K123" s="25" t="s">
        <v>70</v>
      </c>
      <c r="L123" s="22">
        <v>1101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85</v>
      </c>
      <c r="S123" s="22">
        <v>0</v>
      </c>
      <c r="T123" s="22">
        <v>0</v>
      </c>
      <c r="U123" s="22">
        <v>0</v>
      </c>
      <c r="V123" s="14">
        <v>51669</v>
      </c>
      <c r="W123" s="8" t="s">
        <v>246</v>
      </c>
      <c r="X123" s="7">
        <v>3530</v>
      </c>
      <c r="Y123" s="8" t="s">
        <v>63</v>
      </c>
      <c r="Z123" s="35"/>
      <c r="AA123" s="35" t="s">
        <v>43</v>
      </c>
      <c r="AB123" s="9"/>
      <c r="AC123" s="10" t="s">
        <v>70</v>
      </c>
      <c r="AD123" s="10"/>
      <c r="AE123" s="10"/>
      <c r="AF123" s="10" t="str">
        <f>IF(AE123&gt;0,AC123&amp;"-"&amp;AE123,AC123)</f>
        <v/>
      </c>
      <c r="AG123" s="10">
        <v>1256</v>
      </c>
      <c r="AH123" s="10" t="s">
        <v>68</v>
      </c>
      <c r="AI123" s="6">
        <v>1003</v>
      </c>
      <c r="AJ123" s="6">
        <v>1101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85</v>
      </c>
      <c r="AQ123" s="6">
        <v>0</v>
      </c>
      <c r="AR123" s="6">
        <v>0</v>
      </c>
      <c r="AS123" s="6">
        <v>0</v>
      </c>
      <c r="AT123" s="29" t="str">
        <f>IF(LEN(B123)=0,"",1)</f>
        <v/>
      </c>
      <c r="AU123" t="s">
        <v>60</v>
      </c>
    </row>
    <row r="124" spans="1:47" ht="12.75">
      <c r="A124" s="30" t="str">
        <f>HYPERLINK(IF($AV$1="SCREEN","javascript:DrillDown('../pages/CommonProperty.aspx?1=1&amp;PropertyId="&amp;AG124&amp;"')",""),B124)</f>
        <v/>
      </c>
      <c r="B124" s="20"/>
      <c r="C124" s="21" t="str">
        <f>HYPERLINK(IF($AV$1="SCREEN","javascript:DrillDown('../pages/UnitSwitch.aspx?1=1&amp;UnitId="&amp;V124&amp;"')",""),W124)</f>
        <v xml:space="preserve">08-201  </v>
      </c>
      <c r="D124" s="21" t="str">
        <f>HYPERLINK(IF($AV$1="SCREEN","javascript:DrillDown('../pages/CommonUnitType.aspx?1=1&amp;UnitTypeId="&amp;X124&amp;"')",""),Y124)</f>
        <v xml:space="preserve">at-2-tc </v>
      </c>
      <c r="E124" s="22">
        <v>1003</v>
      </c>
      <c r="F124" s="23">
        <v>2</v>
      </c>
      <c r="G124" s="32" t="str">
        <f>HYPERLINK(IF(OR(TRIM(AA124)="VACANT",$AV$1="EXCEL"),"","javascript:DrillDown('../pages/TenantSwitch.aspx?1=1&amp;TenantId="&amp;Z124&amp;"')"),AA124)</f>
        <v>VACANT</v>
      </c>
      <c r="H124" s="24"/>
      <c r="I124" s="24" t="s">
        <v>70</v>
      </c>
      <c r="J124" s="23" t="str">
        <f>HYPERLINK(IF($AV$1="SCREEN",IF(TRIM(AD124)="1","javascript:DrillDown('../pages/AffCert50059.aspx?1=1&amp;id="&amp;AB124&amp;"')",IF(TRIM(AD124)="2","javascript:DrillDown('../pages/AffCertTaxCredit.aspx?1=1&amp;id="&amp;AB124&amp;"')",IF(TRIM(AD124)="6","javascript:DrillDown('../pages/AffCertHOME.aspx?1=1&amp;id="&amp;AB124&amp;"')",IF(TRIM(AD124)="7","javascript:DrillDown('../pages/AffCertRD.aspx?1=1&amp;id="&amp;AB124&amp;"')",IF(TRIM(AD124)="8","javascript:DrillDown('../pages/AffCertLocalProgram.aspx?1=1&amp;id="&amp;AB124&amp;"')",""))))),""),AF124)</f>
        <v/>
      </c>
      <c r="K124" s="25" t="s">
        <v>70</v>
      </c>
      <c r="L124" s="22">
        <v>1101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85</v>
      </c>
      <c r="S124" s="22">
        <v>0</v>
      </c>
      <c r="T124" s="22">
        <v>0</v>
      </c>
      <c r="U124" s="22">
        <v>0</v>
      </c>
      <c r="V124" s="14">
        <v>51670</v>
      </c>
      <c r="W124" s="8" t="s">
        <v>247</v>
      </c>
      <c r="X124" s="7">
        <v>3530</v>
      </c>
      <c r="Y124" s="8" t="s">
        <v>63</v>
      </c>
      <c r="Z124" s="35"/>
      <c r="AA124" s="35" t="s">
        <v>43</v>
      </c>
      <c r="AB124" s="9"/>
      <c r="AC124" s="10" t="s">
        <v>70</v>
      </c>
      <c r="AD124" s="10"/>
      <c r="AE124" s="10"/>
      <c r="AF124" s="10" t="str">
        <f>IF(AE124&gt;0,AC124&amp;"-"&amp;AE124,AC124)</f>
        <v/>
      </c>
      <c r="AG124" s="10">
        <v>1256</v>
      </c>
      <c r="AH124" s="10" t="s">
        <v>68</v>
      </c>
      <c r="AI124" s="6">
        <v>1003</v>
      </c>
      <c r="AJ124" s="6">
        <v>1101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85</v>
      </c>
      <c r="AQ124" s="6">
        <v>0</v>
      </c>
      <c r="AR124" s="6">
        <v>0</v>
      </c>
      <c r="AS124" s="6">
        <v>0</v>
      </c>
      <c r="AT124" s="29" t="str">
        <f>IF(LEN(B124)=0,"",1)</f>
        <v/>
      </c>
      <c r="AU124" t="s">
        <v>60</v>
      </c>
    </row>
    <row r="125" spans="1:47" ht="12.75">
      <c r="A125" s="30" t="str">
        <f>HYPERLINK(IF($AV$1="SCREEN","javascript:DrillDown('../pages/CommonProperty.aspx?1=1&amp;PropertyId="&amp;AG125&amp;"')",""),B125)</f>
        <v/>
      </c>
      <c r="B125" s="20"/>
      <c r="C125" s="21" t="str">
        <f>HYPERLINK(IF($AV$1="SCREEN","javascript:DrillDown('../pages/UnitSwitch.aspx?1=1&amp;UnitId="&amp;V125&amp;"')",""),W125)</f>
        <v xml:space="preserve">08-202  </v>
      </c>
      <c r="D125" s="21" t="str">
        <f>HYPERLINK(IF($AV$1="SCREEN","javascript:DrillDown('../pages/CommonUnitType.aspx?1=1&amp;UnitTypeId="&amp;X125&amp;"')",""),Y125)</f>
        <v xml:space="preserve">at-2-tc </v>
      </c>
      <c r="E125" s="22">
        <v>1003</v>
      </c>
      <c r="F125" s="23">
        <v>2</v>
      </c>
      <c r="G125" s="32" t="str">
        <f>HYPERLINK(IF(OR(TRIM(AA125)="VACANT",$AV$1="EXCEL"),"","javascript:DrillDown('../pages/TenantSwitch.aspx?1=1&amp;TenantId="&amp;Z125&amp;"')"),AA125)</f>
        <v>VACANT</v>
      </c>
      <c r="H125" s="24"/>
      <c r="I125" s="24" t="s">
        <v>70</v>
      </c>
      <c r="J125" s="23" t="str">
        <f>HYPERLINK(IF($AV$1="SCREEN",IF(TRIM(AD125)="1","javascript:DrillDown('../pages/AffCert50059.aspx?1=1&amp;id="&amp;AB125&amp;"')",IF(TRIM(AD125)="2","javascript:DrillDown('../pages/AffCertTaxCredit.aspx?1=1&amp;id="&amp;AB125&amp;"')",IF(TRIM(AD125)="6","javascript:DrillDown('../pages/AffCertHOME.aspx?1=1&amp;id="&amp;AB125&amp;"')",IF(TRIM(AD125)="7","javascript:DrillDown('../pages/AffCertRD.aspx?1=1&amp;id="&amp;AB125&amp;"')",IF(TRIM(AD125)="8","javascript:DrillDown('../pages/AffCertLocalProgram.aspx?1=1&amp;id="&amp;AB125&amp;"')",""))))),""),AF125)</f>
        <v/>
      </c>
      <c r="K125" s="25" t="s">
        <v>70</v>
      </c>
      <c r="L125" s="22">
        <v>1101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85</v>
      </c>
      <c r="S125" s="22">
        <v>0</v>
      </c>
      <c r="T125" s="22">
        <v>0</v>
      </c>
      <c r="U125" s="22">
        <v>0</v>
      </c>
      <c r="V125" s="14">
        <v>51671</v>
      </c>
      <c r="W125" s="8" t="s">
        <v>248</v>
      </c>
      <c r="X125" s="7">
        <v>3530</v>
      </c>
      <c r="Y125" s="8" t="s">
        <v>63</v>
      </c>
      <c r="Z125" s="35"/>
      <c r="AA125" s="35" t="s">
        <v>43</v>
      </c>
      <c r="AB125" s="9"/>
      <c r="AC125" s="10" t="s">
        <v>70</v>
      </c>
      <c r="AD125" s="10"/>
      <c r="AE125" s="10"/>
      <c r="AF125" s="10" t="str">
        <f>IF(AE125&gt;0,AC125&amp;"-"&amp;AE125,AC125)</f>
        <v/>
      </c>
      <c r="AG125" s="10">
        <v>1256</v>
      </c>
      <c r="AH125" s="10" t="s">
        <v>68</v>
      </c>
      <c r="AI125" s="6">
        <v>1003</v>
      </c>
      <c r="AJ125" s="6">
        <v>1101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85</v>
      </c>
      <c r="AQ125" s="6">
        <v>0</v>
      </c>
      <c r="AR125" s="6">
        <v>0</v>
      </c>
      <c r="AS125" s="6">
        <v>0</v>
      </c>
      <c r="AT125" s="29" t="str">
        <f>IF(LEN(B125)=0,"",1)</f>
        <v/>
      </c>
      <c r="AU125" t="s">
        <v>60</v>
      </c>
    </row>
    <row r="126" spans="1:47" ht="12.75">
      <c r="A126" s="30" t="str">
        <f>HYPERLINK(IF($AV$1="SCREEN","javascript:DrillDown('../pages/CommonProperty.aspx?1=1&amp;PropertyId="&amp;AG126&amp;"')",""),B126)</f>
        <v/>
      </c>
      <c r="B126" s="20"/>
      <c r="C126" s="21" t="str">
        <f>HYPERLINK(IF($AV$1="SCREEN","javascript:DrillDown('../pages/UnitSwitch.aspx?1=1&amp;UnitId="&amp;V126&amp;"')",""),W126)</f>
        <v xml:space="preserve">08-203  </v>
      </c>
      <c r="D126" s="21" t="str">
        <f>HYPERLINK(IF($AV$1="SCREEN","javascript:DrillDown('../pages/CommonUnitType.aspx?1=1&amp;UnitTypeId="&amp;X126&amp;"')",""),Y126)</f>
        <v xml:space="preserve">at-2-tc </v>
      </c>
      <c r="E126" s="22">
        <v>1003</v>
      </c>
      <c r="F126" s="23">
        <v>2</v>
      </c>
      <c r="G126" s="32" t="str">
        <f>HYPERLINK(IF(OR(TRIM(AA126)="VACANT",$AV$1="EXCEL"),"","javascript:DrillDown('../pages/TenantSwitch.aspx?1=1&amp;TenantId="&amp;Z126&amp;"')"),AA126)</f>
        <v>VACANT</v>
      </c>
      <c r="H126" s="24"/>
      <c r="I126" s="24" t="s">
        <v>70</v>
      </c>
      <c r="J126" s="23" t="str">
        <f>HYPERLINK(IF($AV$1="SCREEN",IF(TRIM(AD126)="1","javascript:DrillDown('../pages/AffCert50059.aspx?1=1&amp;id="&amp;AB126&amp;"')",IF(TRIM(AD126)="2","javascript:DrillDown('../pages/AffCertTaxCredit.aspx?1=1&amp;id="&amp;AB126&amp;"')",IF(TRIM(AD126)="6","javascript:DrillDown('../pages/AffCertHOME.aspx?1=1&amp;id="&amp;AB126&amp;"')",IF(TRIM(AD126)="7","javascript:DrillDown('../pages/AffCertRD.aspx?1=1&amp;id="&amp;AB126&amp;"')",IF(TRIM(AD126)="8","javascript:DrillDown('../pages/AffCertLocalProgram.aspx?1=1&amp;id="&amp;AB126&amp;"')",""))))),""),AF126)</f>
        <v/>
      </c>
      <c r="K126" s="25" t="s">
        <v>70</v>
      </c>
      <c r="L126" s="22">
        <v>1101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85</v>
      </c>
      <c r="S126" s="22">
        <v>0</v>
      </c>
      <c r="T126" s="22">
        <v>0</v>
      </c>
      <c r="U126" s="22">
        <v>0</v>
      </c>
      <c r="V126" s="14">
        <v>51672</v>
      </c>
      <c r="W126" s="8" t="s">
        <v>249</v>
      </c>
      <c r="X126" s="7">
        <v>3530</v>
      </c>
      <c r="Y126" s="8" t="s">
        <v>63</v>
      </c>
      <c r="Z126" s="35"/>
      <c r="AA126" s="35" t="s">
        <v>43</v>
      </c>
      <c r="AB126" s="9"/>
      <c r="AC126" s="10" t="s">
        <v>70</v>
      </c>
      <c r="AD126" s="10"/>
      <c r="AE126" s="10"/>
      <c r="AF126" s="10" t="str">
        <f>IF(AE126&gt;0,AC126&amp;"-"&amp;AE126,AC126)</f>
        <v/>
      </c>
      <c r="AG126" s="10">
        <v>1256</v>
      </c>
      <c r="AH126" s="10" t="s">
        <v>68</v>
      </c>
      <c r="AI126" s="6">
        <v>1003</v>
      </c>
      <c r="AJ126" s="6">
        <v>1101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85</v>
      </c>
      <c r="AQ126" s="6">
        <v>0</v>
      </c>
      <c r="AR126" s="6">
        <v>0</v>
      </c>
      <c r="AS126" s="6">
        <v>0</v>
      </c>
      <c r="AT126" s="29" t="str">
        <f>IF(LEN(B126)=0,"",1)</f>
        <v/>
      </c>
      <c r="AU126" t="s">
        <v>60</v>
      </c>
    </row>
    <row r="127" spans="1:47" ht="12.75">
      <c r="A127" s="30" t="str">
        <f>HYPERLINK(IF($AV$1="SCREEN","javascript:DrillDown('../pages/CommonProperty.aspx?1=1&amp;PropertyId="&amp;AG127&amp;"')",""),B127)</f>
        <v/>
      </c>
      <c r="B127" s="20"/>
      <c r="C127" s="21" t="str">
        <f>HYPERLINK(IF($AV$1="SCREEN","javascript:DrillDown('../pages/UnitSwitch.aspx?1=1&amp;UnitId="&amp;V127&amp;"')",""),W127)</f>
        <v xml:space="preserve">08-204  </v>
      </c>
      <c r="D127" s="21" t="str">
        <f>HYPERLINK(IF($AV$1="SCREEN","javascript:DrillDown('../pages/CommonUnitType.aspx?1=1&amp;UnitTypeId="&amp;X127&amp;"')",""),Y127)</f>
        <v xml:space="preserve">at-2-tc </v>
      </c>
      <c r="E127" s="22">
        <v>1003</v>
      </c>
      <c r="F127" s="23">
        <v>2</v>
      </c>
      <c r="G127" s="32" t="str">
        <f>HYPERLINK(IF(OR(TRIM(AA127)="VACANT",$AV$1="EXCEL"),"","javascript:DrillDown('../pages/TenantSwitch.aspx?1=1&amp;TenantId="&amp;Z127&amp;"')"),AA127)</f>
        <v>VACANT</v>
      </c>
      <c r="H127" s="24"/>
      <c r="I127" s="24" t="s">
        <v>70</v>
      </c>
      <c r="J127" s="23" t="str">
        <f>HYPERLINK(IF($AV$1="SCREEN",IF(TRIM(AD127)="1","javascript:DrillDown('../pages/AffCert50059.aspx?1=1&amp;id="&amp;AB127&amp;"')",IF(TRIM(AD127)="2","javascript:DrillDown('../pages/AffCertTaxCredit.aspx?1=1&amp;id="&amp;AB127&amp;"')",IF(TRIM(AD127)="6","javascript:DrillDown('../pages/AffCertHOME.aspx?1=1&amp;id="&amp;AB127&amp;"')",IF(TRIM(AD127)="7","javascript:DrillDown('../pages/AffCertRD.aspx?1=1&amp;id="&amp;AB127&amp;"')",IF(TRIM(AD127)="8","javascript:DrillDown('../pages/AffCertLocalProgram.aspx?1=1&amp;id="&amp;AB127&amp;"')",""))))),""),AF127)</f>
        <v/>
      </c>
      <c r="K127" s="25" t="s">
        <v>70</v>
      </c>
      <c r="L127" s="22">
        <v>1101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85</v>
      </c>
      <c r="S127" s="22">
        <v>0</v>
      </c>
      <c r="T127" s="22">
        <v>0</v>
      </c>
      <c r="U127" s="22">
        <v>0</v>
      </c>
      <c r="V127" s="14">
        <v>51673</v>
      </c>
      <c r="W127" s="8" t="s">
        <v>250</v>
      </c>
      <c r="X127" s="7">
        <v>3530</v>
      </c>
      <c r="Y127" s="8" t="s">
        <v>63</v>
      </c>
      <c r="Z127" s="35"/>
      <c r="AA127" s="35" t="s">
        <v>43</v>
      </c>
      <c r="AB127" s="9"/>
      <c r="AC127" s="10" t="s">
        <v>70</v>
      </c>
      <c r="AD127" s="10"/>
      <c r="AE127" s="10"/>
      <c r="AF127" s="10" t="str">
        <f>IF(AE127&gt;0,AC127&amp;"-"&amp;AE127,AC127)</f>
        <v/>
      </c>
      <c r="AG127" s="10">
        <v>1256</v>
      </c>
      <c r="AH127" s="10" t="s">
        <v>68</v>
      </c>
      <c r="AI127" s="6">
        <v>1003</v>
      </c>
      <c r="AJ127" s="6">
        <v>1101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85</v>
      </c>
      <c r="AQ127" s="6">
        <v>0</v>
      </c>
      <c r="AR127" s="6">
        <v>0</v>
      </c>
      <c r="AS127" s="6">
        <v>0</v>
      </c>
      <c r="AT127" s="29" t="str">
        <f>IF(LEN(B127)=0,"",1)</f>
        <v/>
      </c>
      <c r="AU127" t="s">
        <v>60</v>
      </c>
    </row>
    <row r="128" spans="1:47" ht="12.75">
      <c r="A128" s="30" t="str">
        <f>HYPERLINK(IF($AV$1="SCREEN","javascript:DrillDown('../pages/CommonProperty.aspx?1=1&amp;PropertyId="&amp;AG128&amp;"')",""),B128)</f>
        <v/>
      </c>
      <c r="B128" s="20"/>
      <c r="C128" s="21" t="str">
        <f>HYPERLINK(IF($AV$1="SCREEN","javascript:DrillDown('../pages/UnitSwitch.aspx?1=1&amp;UnitId="&amp;V128&amp;"')",""),W128)</f>
        <v xml:space="preserve">08-205  </v>
      </c>
      <c r="D128" s="21" t="str">
        <f>HYPERLINK(IF($AV$1="SCREEN","javascript:DrillDown('../pages/CommonUnitType.aspx?1=1&amp;UnitTypeId="&amp;X128&amp;"')",""),Y128)</f>
        <v xml:space="preserve">at-2-tc </v>
      </c>
      <c r="E128" s="22">
        <v>1003</v>
      </c>
      <c r="F128" s="23">
        <v>2</v>
      </c>
      <c r="G128" s="32" t="str">
        <f>HYPERLINK(IF(OR(TRIM(AA128)="VACANT",$AV$1="EXCEL"),"","javascript:DrillDown('../pages/TenantSwitch.aspx?1=1&amp;TenantId="&amp;Z128&amp;"')"),AA128)</f>
        <v>VACANT</v>
      </c>
      <c r="H128" s="24"/>
      <c r="I128" s="24" t="s">
        <v>70</v>
      </c>
      <c r="J128" s="23" t="str">
        <f>HYPERLINK(IF($AV$1="SCREEN",IF(TRIM(AD128)="1","javascript:DrillDown('../pages/AffCert50059.aspx?1=1&amp;id="&amp;AB128&amp;"')",IF(TRIM(AD128)="2","javascript:DrillDown('../pages/AffCertTaxCredit.aspx?1=1&amp;id="&amp;AB128&amp;"')",IF(TRIM(AD128)="6","javascript:DrillDown('../pages/AffCertHOME.aspx?1=1&amp;id="&amp;AB128&amp;"')",IF(TRIM(AD128)="7","javascript:DrillDown('../pages/AffCertRD.aspx?1=1&amp;id="&amp;AB128&amp;"')",IF(TRIM(AD128)="8","javascript:DrillDown('../pages/AffCertLocalProgram.aspx?1=1&amp;id="&amp;AB128&amp;"')",""))))),""),AF128)</f>
        <v/>
      </c>
      <c r="K128" s="25" t="s">
        <v>70</v>
      </c>
      <c r="L128" s="22">
        <v>1101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85</v>
      </c>
      <c r="S128" s="22">
        <v>0</v>
      </c>
      <c r="T128" s="22">
        <v>0</v>
      </c>
      <c r="U128" s="22">
        <v>0</v>
      </c>
      <c r="V128" s="14">
        <v>51674</v>
      </c>
      <c r="W128" s="8" t="s">
        <v>251</v>
      </c>
      <c r="X128" s="7">
        <v>3530</v>
      </c>
      <c r="Y128" s="8" t="s">
        <v>63</v>
      </c>
      <c r="Z128" s="35"/>
      <c r="AA128" s="35" t="s">
        <v>43</v>
      </c>
      <c r="AB128" s="9"/>
      <c r="AC128" s="10" t="s">
        <v>70</v>
      </c>
      <c r="AD128" s="10"/>
      <c r="AE128" s="10"/>
      <c r="AF128" s="10" t="str">
        <f>IF(AE128&gt;0,AC128&amp;"-"&amp;AE128,AC128)</f>
        <v/>
      </c>
      <c r="AG128" s="10">
        <v>1256</v>
      </c>
      <c r="AH128" s="10" t="s">
        <v>68</v>
      </c>
      <c r="AI128" s="6">
        <v>1003</v>
      </c>
      <c r="AJ128" s="6">
        <v>1101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85</v>
      </c>
      <c r="AQ128" s="6">
        <v>0</v>
      </c>
      <c r="AR128" s="6">
        <v>0</v>
      </c>
      <c r="AS128" s="6">
        <v>0</v>
      </c>
      <c r="AT128" s="29" t="str">
        <f>IF(LEN(B128)=0,"",1)</f>
        <v/>
      </c>
      <c r="AU128" t="s">
        <v>60</v>
      </c>
    </row>
    <row r="129" spans="1:47" ht="12.75">
      <c r="A129" s="30" t="str">
        <f>HYPERLINK(IF($AV$1="SCREEN","javascript:DrillDown('../pages/CommonProperty.aspx?1=1&amp;PropertyId="&amp;AG129&amp;"')",""),B129)</f>
        <v/>
      </c>
      <c r="B129" s="20"/>
      <c r="C129" s="21" t="str">
        <f>HYPERLINK(IF($AV$1="SCREEN","javascript:DrillDown('../pages/UnitSwitch.aspx?1=1&amp;UnitId="&amp;V129&amp;"')",""),W129)</f>
        <v xml:space="preserve">08-206  </v>
      </c>
      <c r="D129" s="21" t="str">
        <f>HYPERLINK(IF($AV$1="SCREEN","javascript:DrillDown('../pages/CommonUnitType.aspx?1=1&amp;UnitTypeId="&amp;X129&amp;"')",""),Y129)</f>
        <v xml:space="preserve">at-2-tc </v>
      </c>
      <c r="E129" s="22">
        <v>1003</v>
      </c>
      <c r="F129" s="23">
        <v>2</v>
      </c>
      <c r="G129" s="32" t="str">
        <f>HYPERLINK(IF(OR(TRIM(AA129)="VACANT",$AV$1="EXCEL"),"","javascript:DrillDown('../pages/TenantSwitch.aspx?1=1&amp;TenantId="&amp;Z129&amp;"')"),AA129)</f>
        <v>VACANT</v>
      </c>
      <c r="H129" s="24"/>
      <c r="I129" s="24" t="s">
        <v>70</v>
      </c>
      <c r="J129" s="23" t="str">
        <f>HYPERLINK(IF($AV$1="SCREEN",IF(TRIM(AD129)="1","javascript:DrillDown('../pages/AffCert50059.aspx?1=1&amp;id="&amp;AB129&amp;"')",IF(TRIM(AD129)="2","javascript:DrillDown('../pages/AffCertTaxCredit.aspx?1=1&amp;id="&amp;AB129&amp;"')",IF(TRIM(AD129)="6","javascript:DrillDown('../pages/AffCertHOME.aspx?1=1&amp;id="&amp;AB129&amp;"')",IF(TRIM(AD129)="7","javascript:DrillDown('../pages/AffCertRD.aspx?1=1&amp;id="&amp;AB129&amp;"')",IF(TRIM(AD129)="8","javascript:DrillDown('../pages/AffCertLocalProgram.aspx?1=1&amp;id="&amp;AB129&amp;"')",""))))),""),AF129)</f>
        <v/>
      </c>
      <c r="K129" s="25" t="s">
        <v>70</v>
      </c>
      <c r="L129" s="22">
        <v>1101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85</v>
      </c>
      <c r="S129" s="22">
        <v>0</v>
      </c>
      <c r="T129" s="22">
        <v>0</v>
      </c>
      <c r="U129" s="22">
        <v>0</v>
      </c>
      <c r="V129" s="14">
        <v>51675</v>
      </c>
      <c r="W129" s="8" t="s">
        <v>252</v>
      </c>
      <c r="X129" s="7">
        <v>3530</v>
      </c>
      <c r="Y129" s="8" t="s">
        <v>63</v>
      </c>
      <c r="Z129" s="35"/>
      <c r="AA129" s="35" t="s">
        <v>43</v>
      </c>
      <c r="AB129" s="9"/>
      <c r="AC129" s="10" t="s">
        <v>70</v>
      </c>
      <c r="AD129" s="10"/>
      <c r="AE129" s="10"/>
      <c r="AF129" s="10" t="str">
        <f>IF(AE129&gt;0,AC129&amp;"-"&amp;AE129,AC129)</f>
        <v/>
      </c>
      <c r="AG129" s="10">
        <v>1256</v>
      </c>
      <c r="AH129" s="10" t="s">
        <v>68</v>
      </c>
      <c r="AI129" s="6">
        <v>1003</v>
      </c>
      <c r="AJ129" s="6">
        <v>1101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85</v>
      </c>
      <c r="AQ129" s="6">
        <v>0</v>
      </c>
      <c r="AR129" s="6">
        <v>0</v>
      </c>
      <c r="AS129" s="6">
        <v>0</v>
      </c>
      <c r="AT129" s="29" t="str">
        <f>IF(LEN(B129)=0,"",1)</f>
        <v/>
      </c>
      <c r="AU129" t="s">
        <v>60</v>
      </c>
    </row>
    <row r="130" spans="1:47" ht="12.75">
      <c r="A130" s="30" t="str">
        <f>HYPERLINK(IF($AV$1="SCREEN","javascript:DrillDown('../pages/CommonProperty.aspx?1=1&amp;PropertyId="&amp;AG130&amp;"')",""),B130)</f>
        <v/>
      </c>
      <c r="B130" s="20"/>
      <c r="C130" s="21" t="str">
        <f>HYPERLINK(IF($AV$1="SCREEN","javascript:DrillDown('../pages/UnitSwitch.aspx?1=1&amp;UnitId="&amp;V130&amp;"')",""),W130)</f>
        <v xml:space="preserve">08-207  </v>
      </c>
      <c r="D130" s="21" t="str">
        <f>HYPERLINK(IF($AV$1="SCREEN","javascript:DrillDown('../pages/CommonUnitType.aspx?1=1&amp;UnitTypeId="&amp;X130&amp;"')",""),Y130)</f>
        <v xml:space="preserve">at-2-tc </v>
      </c>
      <c r="E130" s="22">
        <v>1003</v>
      </c>
      <c r="F130" s="23">
        <v>2</v>
      </c>
      <c r="G130" s="32" t="str">
        <f>HYPERLINK(IF(OR(TRIM(AA130)="VACANT",$AV$1="EXCEL"),"","javascript:DrillDown('../pages/TenantSwitch.aspx?1=1&amp;TenantId="&amp;Z130&amp;"')"),AA130)</f>
        <v>VACANT</v>
      </c>
      <c r="H130" s="24"/>
      <c r="I130" s="24" t="s">
        <v>70</v>
      </c>
      <c r="J130" s="23" t="str">
        <f>HYPERLINK(IF($AV$1="SCREEN",IF(TRIM(AD130)="1","javascript:DrillDown('../pages/AffCert50059.aspx?1=1&amp;id="&amp;AB130&amp;"')",IF(TRIM(AD130)="2","javascript:DrillDown('../pages/AffCertTaxCredit.aspx?1=1&amp;id="&amp;AB130&amp;"')",IF(TRIM(AD130)="6","javascript:DrillDown('../pages/AffCertHOME.aspx?1=1&amp;id="&amp;AB130&amp;"')",IF(TRIM(AD130)="7","javascript:DrillDown('../pages/AffCertRD.aspx?1=1&amp;id="&amp;AB130&amp;"')",IF(TRIM(AD130)="8","javascript:DrillDown('../pages/AffCertLocalProgram.aspx?1=1&amp;id="&amp;AB130&amp;"')",""))))),""),AF130)</f>
        <v/>
      </c>
      <c r="K130" s="25" t="s">
        <v>70</v>
      </c>
      <c r="L130" s="22">
        <v>1101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85</v>
      </c>
      <c r="S130" s="22">
        <v>0</v>
      </c>
      <c r="T130" s="22">
        <v>0</v>
      </c>
      <c r="U130" s="22">
        <v>0</v>
      </c>
      <c r="V130" s="14">
        <v>51676</v>
      </c>
      <c r="W130" s="8" t="s">
        <v>253</v>
      </c>
      <c r="X130" s="7">
        <v>3530</v>
      </c>
      <c r="Y130" s="8" t="s">
        <v>63</v>
      </c>
      <c r="Z130" s="35"/>
      <c r="AA130" s="35" t="s">
        <v>43</v>
      </c>
      <c r="AB130" s="9"/>
      <c r="AC130" s="10" t="s">
        <v>70</v>
      </c>
      <c r="AD130" s="10"/>
      <c r="AE130" s="10"/>
      <c r="AF130" s="10" t="str">
        <f>IF(AE130&gt;0,AC130&amp;"-"&amp;AE130,AC130)</f>
        <v/>
      </c>
      <c r="AG130" s="10">
        <v>1256</v>
      </c>
      <c r="AH130" s="10" t="s">
        <v>68</v>
      </c>
      <c r="AI130" s="6">
        <v>1003</v>
      </c>
      <c r="AJ130" s="6">
        <v>1101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85</v>
      </c>
      <c r="AQ130" s="6">
        <v>0</v>
      </c>
      <c r="AR130" s="6">
        <v>0</v>
      </c>
      <c r="AS130" s="6">
        <v>0</v>
      </c>
      <c r="AT130" s="29" t="str">
        <f>IF(LEN(B130)=0,"",1)</f>
        <v/>
      </c>
      <c r="AU130" t="s">
        <v>60</v>
      </c>
    </row>
    <row r="131" spans="1:47" ht="12.75">
      <c r="A131" s="30" t="str">
        <f>HYPERLINK(IF($AV$1="SCREEN","javascript:DrillDown('../pages/CommonProperty.aspx?1=1&amp;PropertyId="&amp;AG131&amp;"')",""),B131)</f>
        <v/>
      </c>
      <c r="B131" s="20"/>
      <c r="C131" s="21" t="str">
        <f>HYPERLINK(IF($AV$1="SCREEN","javascript:DrillDown('../pages/UnitSwitch.aspx?1=1&amp;UnitId="&amp;V131&amp;"')",""),W131)</f>
        <v xml:space="preserve">08-208  </v>
      </c>
      <c r="D131" s="21" t="str">
        <f>HYPERLINK(IF($AV$1="SCREEN","javascript:DrillDown('../pages/CommonUnitType.aspx?1=1&amp;UnitTypeId="&amp;X131&amp;"')",""),Y131)</f>
        <v xml:space="preserve">at-2-tc </v>
      </c>
      <c r="E131" s="22">
        <v>1003</v>
      </c>
      <c r="F131" s="23">
        <v>2</v>
      </c>
      <c r="G131" s="32" t="str">
        <f>HYPERLINK(IF(OR(TRIM(AA131)="VACANT",$AV$1="EXCEL"),"","javascript:DrillDown('../pages/TenantSwitch.aspx?1=1&amp;TenantId="&amp;Z131&amp;"')"),AA131)</f>
        <v>VACANT</v>
      </c>
      <c r="H131" s="24"/>
      <c r="I131" s="24" t="s">
        <v>70</v>
      </c>
      <c r="J131" s="23" t="str">
        <f>HYPERLINK(IF($AV$1="SCREEN",IF(TRIM(AD131)="1","javascript:DrillDown('../pages/AffCert50059.aspx?1=1&amp;id="&amp;AB131&amp;"')",IF(TRIM(AD131)="2","javascript:DrillDown('../pages/AffCertTaxCredit.aspx?1=1&amp;id="&amp;AB131&amp;"')",IF(TRIM(AD131)="6","javascript:DrillDown('../pages/AffCertHOME.aspx?1=1&amp;id="&amp;AB131&amp;"')",IF(TRIM(AD131)="7","javascript:DrillDown('../pages/AffCertRD.aspx?1=1&amp;id="&amp;AB131&amp;"')",IF(TRIM(AD131)="8","javascript:DrillDown('../pages/AffCertLocalProgram.aspx?1=1&amp;id="&amp;AB131&amp;"')",""))))),""),AF131)</f>
        <v/>
      </c>
      <c r="K131" s="25" t="s">
        <v>70</v>
      </c>
      <c r="L131" s="22">
        <v>1101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85</v>
      </c>
      <c r="S131" s="22">
        <v>0</v>
      </c>
      <c r="T131" s="22">
        <v>0</v>
      </c>
      <c r="U131" s="22">
        <v>0</v>
      </c>
      <c r="V131" s="14">
        <v>51677</v>
      </c>
      <c r="W131" s="8" t="s">
        <v>254</v>
      </c>
      <c r="X131" s="7">
        <v>3530</v>
      </c>
      <c r="Y131" s="8" t="s">
        <v>63</v>
      </c>
      <c r="Z131" s="35"/>
      <c r="AA131" s="35" t="s">
        <v>43</v>
      </c>
      <c r="AB131" s="9"/>
      <c r="AC131" s="10" t="s">
        <v>70</v>
      </c>
      <c r="AD131" s="10"/>
      <c r="AE131" s="10"/>
      <c r="AF131" s="10" t="str">
        <f>IF(AE131&gt;0,AC131&amp;"-"&amp;AE131,AC131)</f>
        <v/>
      </c>
      <c r="AG131" s="10">
        <v>1256</v>
      </c>
      <c r="AH131" s="10" t="s">
        <v>68</v>
      </c>
      <c r="AI131" s="6">
        <v>1003</v>
      </c>
      <c r="AJ131" s="6">
        <v>1101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85</v>
      </c>
      <c r="AQ131" s="6">
        <v>0</v>
      </c>
      <c r="AR131" s="6">
        <v>0</v>
      </c>
      <c r="AS131" s="6">
        <v>0</v>
      </c>
      <c r="AT131" s="29" t="str">
        <f>IF(LEN(B131)=0,"",1)</f>
        <v/>
      </c>
      <c r="AU131" t="s">
        <v>60</v>
      </c>
    </row>
    <row r="132" spans="1:47" ht="12.75">
      <c r="A132" s="30" t="str">
        <f>HYPERLINK(IF($AV$1="SCREEN","javascript:DrillDown('../pages/CommonProperty.aspx?1=1&amp;PropertyId="&amp;AG132&amp;"')",""),B132)</f>
        <v/>
      </c>
      <c r="B132" s="20"/>
      <c r="C132" s="21" t="str">
        <f>HYPERLINK(IF($AV$1="SCREEN","javascript:DrillDown('../pages/UnitSwitch.aspx?1=1&amp;UnitId="&amp;V132&amp;"')",""),W132)</f>
        <v xml:space="preserve">09-101  </v>
      </c>
      <c r="D132" s="21" t="str">
        <f>HYPERLINK(IF($AV$1="SCREEN","javascript:DrillDown('../pages/CommonUnitType.aspx?1=1&amp;UnitTypeId="&amp;X132&amp;"')",""),Y132)</f>
        <v xml:space="preserve">at-3-tc </v>
      </c>
      <c r="E132" s="22">
        <v>1201</v>
      </c>
      <c r="F132" s="23">
        <v>3</v>
      </c>
      <c r="G132" s="32" t="str">
        <f>HYPERLINK(IF(OR(TRIM(AA132)="VACANT",$AV$1="EXCEL"),"","javascript:DrillDown('../pages/TenantSwitch.aspx?1=1&amp;TenantId="&amp;Z132&amp;"')"),AA132)</f>
        <v>VACANT</v>
      </c>
      <c r="H132" s="24"/>
      <c r="I132" s="24" t="s">
        <v>70</v>
      </c>
      <c r="J132" s="23" t="str">
        <f>HYPERLINK(IF($AV$1="SCREEN",IF(TRIM(AD132)="1","javascript:DrillDown('../pages/AffCert50059.aspx?1=1&amp;id="&amp;AB132&amp;"')",IF(TRIM(AD132)="2","javascript:DrillDown('../pages/AffCertTaxCredit.aspx?1=1&amp;id="&amp;AB132&amp;"')",IF(TRIM(AD132)="6","javascript:DrillDown('../pages/AffCertHOME.aspx?1=1&amp;id="&amp;AB132&amp;"')",IF(TRIM(AD132)="7","javascript:DrillDown('../pages/AffCertRD.aspx?1=1&amp;id="&amp;AB132&amp;"')",IF(TRIM(AD132)="8","javascript:DrillDown('../pages/AffCertLocalProgram.aspx?1=1&amp;id="&amp;AB132&amp;"')",""))))),""),AF132)</f>
        <v/>
      </c>
      <c r="K132" s="25" t="s">
        <v>70</v>
      </c>
      <c r="L132" s="22">
        <v>1263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107</v>
      </c>
      <c r="S132" s="22">
        <v>0</v>
      </c>
      <c r="T132" s="22">
        <v>0</v>
      </c>
      <c r="U132" s="22">
        <v>0</v>
      </c>
      <c r="V132" s="14">
        <v>51686</v>
      </c>
      <c r="W132" s="8" t="s">
        <v>255</v>
      </c>
      <c r="X132" s="7">
        <v>3531</v>
      </c>
      <c r="Y132" s="8" t="s">
        <v>53</v>
      </c>
      <c r="Z132" s="35"/>
      <c r="AA132" s="35" t="s">
        <v>43</v>
      </c>
      <c r="AB132" s="9"/>
      <c r="AC132" s="10" t="s">
        <v>70</v>
      </c>
      <c r="AD132" s="10"/>
      <c r="AE132" s="10"/>
      <c r="AF132" s="10" t="str">
        <f>IF(AE132&gt;0,AC132&amp;"-"&amp;AE132,AC132)</f>
        <v/>
      </c>
      <c r="AG132" s="10">
        <v>1256</v>
      </c>
      <c r="AH132" s="10" t="s">
        <v>68</v>
      </c>
      <c r="AI132" s="6">
        <v>1201</v>
      </c>
      <c r="AJ132" s="6">
        <v>1263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107</v>
      </c>
      <c r="AQ132" s="6">
        <v>0</v>
      </c>
      <c r="AR132" s="6">
        <v>0</v>
      </c>
      <c r="AS132" s="6">
        <v>0</v>
      </c>
      <c r="AT132" s="29" t="str">
        <f>IF(LEN(B132)=0,"",1)</f>
        <v/>
      </c>
      <c r="AU132" t="s">
        <v>60</v>
      </c>
    </row>
    <row r="133" spans="1:47" ht="12.75">
      <c r="A133" s="30" t="str">
        <f>HYPERLINK(IF($AV$1="SCREEN","javascript:DrillDown('../pages/CommonProperty.aspx?1=1&amp;PropertyId="&amp;AG133&amp;"')",""),B133)</f>
        <v/>
      </c>
      <c r="B133" s="20"/>
      <c r="C133" s="21" t="str">
        <f>HYPERLINK(IF($AV$1="SCREEN","javascript:DrillDown('../pages/UnitSwitch.aspx?1=1&amp;UnitId="&amp;V133&amp;"')",""),W133)</f>
        <v xml:space="preserve">09-102  </v>
      </c>
      <c r="D133" s="21" t="str">
        <f>HYPERLINK(IF($AV$1="SCREEN","javascript:DrillDown('../pages/CommonUnitType.aspx?1=1&amp;UnitTypeId="&amp;X133&amp;"')",""),Y133)</f>
        <v xml:space="preserve">at-3-tc </v>
      </c>
      <c r="E133" s="22">
        <v>1201</v>
      </c>
      <c r="F133" s="23">
        <v>3</v>
      </c>
      <c r="G133" s="32" t="str">
        <f>HYPERLINK(IF(OR(TRIM(AA133)="VACANT",$AV$1="EXCEL"),"","javascript:DrillDown('../pages/TenantSwitch.aspx?1=1&amp;TenantId="&amp;Z133&amp;"')"),AA133)</f>
        <v>Guidry, Deinesha</v>
      </c>
      <c r="H133" s="24" t="s">
        <v>71</v>
      </c>
      <c r="I133" s="24" t="s">
        <v>70</v>
      </c>
      <c r="J133" s="23" t="str">
        <f>HYPERLINK(IF($AV$1="SCREEN",IF(TRIM(AD133)="1","javascript:DrillDown('../pages/AffCert50059.aspx?1=1&amp;id="&amp;AB133&amp;"')",IF(TRIM(AD133)="2","javascript:DrillDown('../pages/AffCertTaxCredit.aspx?1=1&amp;id="&amp;AB133&amp;"')",IF(TRIM(AD133)="6","javascript:DrillDown('../pages/AffCertHOME.aspx?1=1&amp;id="&amp;AB133&amp;"')",IF(TRIM(AD133)="7","javascript:DrillDown('../pages/AffCertRD.aspx?1=1&amp;id="&amp;AB133&amp;"')",IF(TRIM(AD133)="8","javascript:DrillDown('../pages/AffCertLocalProgram.aspx?1=1&amp;id="&amp;AB133&amp;"')",""))))),""),AF133)</f>
        <v>MI</v>
      </c>
      <c r="K133" s="25" t="s">
        <v>256</v>
      </c>
      <c r="L133" s="22">
        <v>1263</v>
      </c>
      <c r="M133" s="22">
        <v>1143</v>
      </c>
      <c r="N133" s="22">
        <v>0</v>
      </c>
      <c r="O133" s="22">
        <v>0</v>
      </c>
      <c r="P133" s="22">
        <v>0</v>
      </c>
      <c r="Q133" s="22">
        <v>1143</v>
      </c>
      <c r="R133" s="22">
        <v>0</v>
      </c>
      <c r="S133" s="22">
        <v>0</v>
      </c>
      <c r="T133" s="22">
        <v>1143</v>
      </c>
      <c r="U133" s="22">
        <v>0</v>
      </c>
      <c r="V133" s="14">
        <v>51687</v>
      </c>
      <c r="W133" s="8" t="s">
        <v>257</v>
      </c>
      <c r="X133" s="7">
        <v>3531</v>
      </c>
      <c r="Y133" s="8" t="s">
        <v>53</v>
      </c>
      <c r="Z133" s="35">
        <v>163528</v>
      </c>
      <c r="AA133" s="35" t="s">
        <v>258</v>
      </c>
      <c r="AB133" s="9">
        <v>551041</v>
      </c>
      <c r="AC133" s="10" t="s">
        <v>39</v>
      </c>
      <c r="AD133" s="10">
        <v>2</v>
      </c>
      <c r="AE133" s="10">
        <v>0</v>
      </c>
      <c r="AF133" s="10" t="str">
        <f>IF(AE133&gt;0,AC133&amp;"-"&amp;AE133,AC133)</f>
        <v>MI</v>
      </c>
      <c r="AG133" s="10">
        <v>1256</v>
      </c>
      <c r="AH133" s="10" t="s">
        <v>68</v>
      </c>
      <c r="AI133" s="6">
        <v>1201</v>
      </c>
      <c r="AJ133" s="6">
        <v>1263</v>
      </c>
      <c r="AK133" s="6">
        <v>1143</v>
      </c>
      <c r="AL133" s="6">
        <v>0</v>
      </c>
      <c r="AM133" s="6">
        <v>0</v>
      </c>
      <c r="AN133" s="6">
        <v>0</v>
      </c>
      <c r="AO133" s="6">
        <v>1143</v>
      </c>
      <c r="AP133" s="6">
        <v>0</v>
      </c>
      <c r="AQ133" s="6">
        <v>0</v>
      </c>
      <c r="AR133" s="6">
        <v>1143</v>
      </c>
      <c r="AS133" s="6">
        <v>0</v>
      </c>
      <c r="AT133" s="29" t="str">
        <f>IF(LEN(B133)=0,"",1)</f>
        <v/>
      </c>
      <c r="AU133" t="s">
        <v>60</v>
      </c>
    </row>
    <row r="134" spans="1:47" ht="12.75">
      <c r="A134" s="30" t="str">
        <f>HYPERLINK(IF($AV$1="SCREEN","javascript:DrillDown('../pages/CommonProperty.aspx?1=1&amp;PropertyId="&amp;AG134&amp;"')",""),B134)</f>
        <v/>
      </c>
      <c r="B134" s="20"/>
      <c r="C134" s="21" t="str">
        <f>HYPERLINK(IF($AV$1="SCREEN","javascript:DrillDown('../pages/UnitSwitch.aspx?1=1&amp;UnitId="&amp;V134&amp;"')",""),W134)</f>
        <v xml:space="preserve">09-103  </v>
      </c>
      <c r="D134" s="21" t="str">
        <f>HYPERLINK(IF($AV$1="SCREEN","javascript:DrillDown('../pages/CommonUnitType.aspx?1=1&amp;UnitTypeId="&amp;X134&amp;"')",""),Y134)</f>
        <v xml:space="preserve">at-2-tc </v>
      </c>
      <c r="E134" s="22">
        <v>1201</v>
      </c>
      <c r="F134" s="23">
        <v>3</v>
      </c>
      <c r="G134" s="32" t="str">
        <f>HYPERLINK(IF(OR(TRIM(AA134)="VACANT",$AV$1="EXCEL"),"","javascript:DrillDown('../pages/TenantSwitch.aspx?1=1&amp;TenantId="&amp;Z134&amp;"')"),AA134)</f>
        <v>Ambers, Rikayla</v>
      </c>
      <c r="H134" s="24" t="s">
        <v>71</v>
      </c>
      <c r="I134" s="24" t="s">
        <v>70</v>
      </c>
      <c r="J134" s="23" t="str">
        <f>HYPERLINK(IF($AV$1="SCREEN",IF(TRIM(AD134)="1","javascript:DrillDown('../pages/AffCert50059.aspx?1=1&amp;id="&amp;AB134&amp;"')",IF(TRIM(AD134)="2","javascript:DrillDown('../pages/AffCertTaxCredit.aspx?1=1&amp;id="&amp;AB134&amp;"')",IF(TRIM(AD134)="6","javascript:DrillDown('../pages/AffCertHOME.aspx?1=1&amp;id="&amp;AB134&amp;"')",IF(TRIM(AD134)="7","javascript:DrillDown('../pages/AffCertRD.aspx?1=1&amp;id="&amp;AB134&amp;"')",IF(TRIM(AD134)="8","javascript:DrillDown('../pages/AffCertLocalProgram.aspx?1=1&amp;id="&amp;AB134&amp;"')",""))))),""),AF134)</f>
        <v>AR</v>
      </c>
      <c r="K134" s="25" t="s">
        <v>47</v>
      </c>
      <c r="L134" s="22">
        <v>1101</v>
      </c>
      <c r="M134" s="22">
        <v>1147</v>
      </c>
      <c r="N134" s="22">
        <v>0</v>
      </c>
      <c r="O134" s="22">
        <v>0</v>
      </c>
      <c r="P134" s="22">
        <v>820</v>
      </c>
      <c r="Q134" s="22">
        <v>242</v>
      </c>
      <c r="R134" s="22">
        <v>85</v>
      </c>
      <c r="S134" s="22">
        <v>0</v>
      </c>
      <c r="T134" s="22">
        <v>327</v>
      </c>
      <c r="U134" s="22">
        <v>0</v>
      </c>
      <c r="V134" s="14">
        <v>51678</v>
      </c>
      <c r="W134" s="8" t="s">
        <v>259</v>
      </c>
      <c r="X134" s="7">
        <v>3530</v>
      </c>
      <c r="Y134" s="8" t="s">
        <v>63</v>
      </c>
      <c r="Z134" s="35">
        <v>163524</v>
      </c>
      <c r="AA134" s="35" t="s">
        <v>260</v>
      </c>
      <c r="AB134" s="9">
        <v>570636</v>
      </c>
      <c r="AC134" s="10" t="s">
        <v>67</v>
      </c>
      <c r="AD134" s="10">
        <v>2</v>
      </c>
      <c r="AE134" s="10">
        <v>0</v>
      </c>
      <c r="AF134" s="10" t="str">
        <f>IF(AE134&gt;0,AC134&amp;"-"&amp;AE134,AC134)</f>
        <v>AR</v>
      </c>
      <c r="AG134" s="10">
        <v>1256</v>
      </c>
      <c r="AH134" s="10" t="s">
        <v>68</v>
      </c>
      <c r="AI134" s="6">
        <v>1201</v>
      </c>
      <c r="AJ134" s="6">
        <v>1101</v>
      </c>
      <c r="AK134" s="6">
        <v>1147</v>
      </c>
      <c r="AL134" s="6">
        <v>0</v>
      </c>
      <c r="AM134" s="6">
        <v>0</v>
      </c>
      <c r="AN134" s="6">
        <v>820</v>
      </c>
      <c r="AO134" s="6">
        <v>242</v>
      </c>
      <c r="AP134" s="6">
        <v>85</v>
      </c>
      <c r="AQ134" s="6">
        <v>0</v>
      </c>
      <c r="AR134" s="6">
        <v>327</v>
      </c>
      <c r="AS134" s="6">
        <v>0</v>
      </c>
      <c r="AT134" s="29" t="str">
        <f>IF(LEN(B134)=0,"",1)</f>
        <v/>
      </c>
      <c r="AU134" t="s">
        <v>60</v>
      </c>
    </row>
    <row r="135" spans="1:47" ht="12.75">
      <c r="A135" s="30" t="str">
        <f>HYPERLINK(IF($AV$1="SCREEN","javascript:DrillDown('../pages/CommonProperty.aspx?1=1&amp;PropertyId="&amp;AG135&amp;"')",""),B135)</f>
        <v/>
      </c>
      <c r="B135" s="20"/>
      <c r="C135" s="21" t="str">
        <f>HYPERLINK(IF($AV$1="SCREEN","javascript:DrillDown('../pages/UnitSwitch.aspx?1=1&amp;UnitId="&amp;V135&amp;"')",""),W135)</f>
        <v xml:space="preserve">09-104  </v>
      </c>
      <c r="D135" s="21" t="str">
        <f>HYPERLINK(IF($AV$1="SCREEN","javascript:DrillDown('../pages/CommonUnitType.aspx?1=1&amp;UnitTypeId="&amp;X135&amp;"')",""),Y135)</f>
        <v xml:space="preserve">at-2-tc </v>
      </c>
      <c r="E135" s="22">
        <v>1201</v>
      </c>
      <c r="F135" s="23">
        <v>3</v>
      </c>
      <c r="G135" s="32" t="str">
        <f>HYPERLINK(IF(OR(TRIM(AA135)="VACANT",$AV$1="EXCEL"),"","javascript:DrillDown('../pages/TenantSwitch.aspx?1=1&amp;TenantId="&amp;Z135&amp;"')"),AA135)</f>
        <v>Williams, Shahara</v>
      </c>
      <c r="H135" s="24" t="s">
        <v>71</v>
      </c>
      <c r="I135" s="24" t="s">
        <v>70</v>
      </c>
      <c r="J135" s="23" t="str">
        <f>HYPERLINK(IF($AV$1="SCREEN",IF(TRIM(AD135)="1","javascript:DrillDown('../pages/AffCert50059.aspx?1=1&amp;id="&amp;AB135&amp;"')",IF(TRIM(AD135)="2","javascript:DrillDown('../pages/AffCertTaxCredit.aspx?1=1&amp;id="&amp;AB135&amp;"')",IF(TRIM(AD135)="6","javascript:DrillDown('../pages/AffCertHOME.aspx?1=1&amp;id="&amp;AB135&amp;"')",IF(TRIM(AD135)="7","javascript:DrillDown('../pages/AffCertRD.aspx?1=1&amp;id="&amp;AB135&amp;"')",IF(TRIM(AD135)="8","javascript:DrillDown('../pages/AffCertLocalProgram.aspx?1=1&amp;id="&amp;AB135&amp;"')",""))))),""),AF135)</f>
        <v>MI</v>
      </c>
      <c r="K135" s="25" t="s">
        <v>229</v>
      </c>
      <c r="L135" s="22">
        <v>1101</v>
      </c>
      <c r="M135" s="22">
        <v>1086</v>
      </c>
      <c r="N135" s="22">
        <v>0</v>
      </c>
      <c r="O135" s="22">
        <v>0</v>
      </c>
      <c r="P135" s="22">
        <v>0</v>
      </c>
      <c r="Q135" s="22">
        <v>1086</v>
      </c>
      <c r="R135" s="22">
        <v>0</v>
      </c>
      <c r="S135" s="22">
        <v>0</v>
      </c>
      <c r="T135" s="22">
        <v>1086</v>
      </c>
      <c r="U135" s="22">
        <v>0</v>
      </c>
      <c r="V135" s="14">
        <v>51679</v>
      </c>
      <c r="W135" s="8" t="s">
        <v>261</v>
      </c>
      <c r="X135" s="7">
        <v>3530</v>
      </c>
      <c r="Y135" s="8" t="s">
        <v>63</v>
      </c>
      <c r="Z135" s="35">
        <v>163525</v>
      </c>
      <c r="AA135" s="35" t="s">
        <v>262</v>
      </c>
      <c r="AB135" s="9">
        <v>552490</v>
      </c>
      <c r="AC135" s="10" t="s">
        <v>39</v>
      </c>
      <c r="AD135" s="10">
        <v>2</v>
      </c>
      <c r="AE135" s="10">
        <v>0</v>
      </c>
      <c r="AF135" s="10" t="str">
        <f>IF(AE135&gt;0,AC135&amp;"-"&amp;AE135,AC135)</f>
        <v>MI</v>
      </c>
      <c r="AG135" s="10">
        <v>1256</v>
      </c>
      <c r="AH135" s="10" t="s">
        <v>68</v>
      </c>
      <c r="AI135" s="6">
        <v>1201</v>
      </c>
      <c r="AJ135" s="6">
        <v>1101</v>
      </c>
      <c r="AK135" s="6">
        <v>1086</v>
      </c>
      <c r="AL135" s="6">
        <v>0</v>
      </c>
      <c r="AM135" s="6">
        <v>0</v>
      </c>
      <c r="AN135" s="6">
        <v>0</v>
      </c>
      <c r="AO135" s="6">
        <v>1086</v>
      </c>
      <c r="AP135" s="6">
        <v>0</v>
      </c>
      <c r="AQ135" s="6">
        <v>0</v>
      </c>
      <c r="AR135" s="6">
        <v>1086</v>
      </c>
      <c r="AS135" s="6">
        <v>0</v>
      </c>
      <c r="AT135" s="29" t="str">
        <f>IF(LEN(B135)=0,"",1)</f>
        <v/>
      </c>
      <c r="AU135" t="s">
        <v>60</v>
      </c>
    </row>
    <row r="136" spans="1:47" ht="12.75">
      <c r="A136" s="30" t="str">
        <f>HYPERLINK(IF($AV$1="SCREEN","javascript:DrillDown('../pages/CommonProperty.aspx?1=1&amp;PropertyId="&amp;AG136&amp;"')",""),B136)</f>
        <v/>
      </c>
      <c r="B136" s="20"/>
      <c r="C136" s="21" t="str">
        <f>HYPERLINK(IF($AV$1="SCREEN","javascript:DrillDown('../pages/UnitSwitch.aspx?1=1&amp;UnitId="&amp;V136&amp;"')",""),W136)</f>
        <v xml:space="preserve">09-105  </v>
      </c>
      <c r="D136" s="21" t="str">
        <f>HYPERLINK(IF($AV$1="SCREEN","javascript:DrillDown('../pages/CommonUnitType.aspx?1=1&amp;UnitTypeId="&amp;X136&amp;"')",""),Y136)</f>
        <v xml:space="preserve">at-2-tc </v>
      </c>
      <c r="E136" s="22">
        <v>1003</v>
      </c>
      <c r="F136" s="23">
        <v>2</v>
      </c>
      <c r="G136" s="32" t="str">
        <f>HYPERLINK(IF(OR(TRIM(AA136)="VACANT",$AV$1="EXCEL"),"","javascript:DrillDown('../pages/TenantSwitch.aspx?1=1&amp;TenantId="&amp;Z136&amp;"')"),AA136)</f>
        <v>VACANT</v>
      </c>
      <c r="H136" s="24"/>
      <c r="I136" s="24" t="s">
        <v>70</v>
      </c>
      <c r="J136" s="23" t="str">
        <f>HYPERLINK(IF($AV$1="SCREEN",IF(TRIM(AD136)="1","javascript:DrillDown('../pages/AffCert50059.aspx?1=1&amp;id="&amp;AB136&amp;"')",IF(TRIM(AD136)="2","javascript:DrillDown('../pages/AffCertTaxCredit.aspx?1=1&amp;id="&amp;AB136&amp;"')",IF(TRIM(AD136)="6","javascript:DrillDown('../pages/AffCertHOME.aspx?1=1&amp;id="&amp;AB136&amp;"')",IF(TRIM(AD136)="7","javascript:DrillDown('../pages/AffCertRD.aspx?1=1&amp;id="&amp;AB136&amp;"')",IF(TRIM(AD136)="8","javascript:DrillDown('../pages/AffCertLocalProgram.aspx?1=1&amp;id="&amp;AB136&amp;"')",""))))),""),AF136)</f>
        <v/>
      </c>
      <c r="K136" s="25" t="s">
        <v>70</v>
      </c>
      <c r="L136" s="22">
        <v>1101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85</v>
      </c>
      <c r="S136" s="22">
        <v>0</v>
      </c>
      <c r="T136" s="22">
        <v>0</v>
      </c>
      <c r="U136" s="22">
        <v>0</v>
      </c>
      <c r="V136" s="14">
        <v>51680</v>
      </c>
      <c r="W136" s="8" t="s">
        <v>263</v>
      </c>
      <c r="X136" s="7">
        <v>3530</v>
      </c>
      <c r="Y136" s="8" t="s">
        <v>63</v>
      </c>
      <c r="Z136" s="35"/>
      <c r="AA136" s="35" t="s">
        <v>43</v>
      </c>
      <c r="AB136" s="9"/>
      <c r="AC136" s="10" t="s">
        <v>70</v>
      </c>
      <c r="AD136" s="10"/>
      <c r="AE136" s="10"/>
      <c r="AF136" s="10" t="str">
        <f>IF(AE136&gt;0,AC136&amp;"-"&amp;AE136,AC136)</f>
        <v/>
      </c>
      <c r="AG136" s="10">
        <v>1256</v>
      </c>
      <c r="AH136" s="10" t="s">
        <v>68</v>
      </c>
      <c r="AI136" s="6">
        <v>1003</v>
      </c>
      <c r="AJ136" s="6">
        <v>1101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85</v>
      </c>
      <c r="AQ136" s="6">
        <v>0</v>
      </c>
      <c r="AR136" s="6">
        <v>0</v>
      </c>
      <c r="AS136" s="6">
        <v>0</v>
      </c>
      <c r="AT136" s="29" t="str">
        <f>IF(LEN(B136)=0,"",1)</f>
        <v/>
      </c>
      <c r="AU136" t="s">
        <v>60</v>
      </c>
    </row>
    <row r="137" spans="1:47" ht="12.75">
      <c r="A137" s="30" t="str">
        <f>HYPERLINK(IF($AV$1="SCREEN","javascript:DrillDown('../pages/CommonProperty.aspx?1=1&amp;PropertyId="&amp;AG137&amp;"')",""),B137)</f>
        <v/>
      </c>
      <c r="B137" s="20"/>
      <c r="C137" s="21" t="str">
        <f>HYPERLINK(IF($AV$1="SCREEN","javascript:DrillDown('../pages/UnitSwitch.aspx?1=1&amp;UnitId="&amp;V137&amp;"')",""),W137)</f>
        <v xml:space="preserve">09-106  </v>
      </c>
      <c r="D137" s="21" t="str">
        <f>HYPERLINK(IF($AV$1="SCREEN","javascript:DrillDown('../pages/CommonUnitType.aspx?1=1&amp;UnitTypeId="&amp;X137&amp;"')",""),Y137)</f>
        <v xml:space="preserve">at-2-tc </v>
      </c>
      <c r="E137" s="22">
        <v>1003</v>
      </c>
      <c r="F137" s="23">
        <v>2</v>
      </c>
      <c r="G137" s="32" t="str">
        <f>HYPERLINK(IF(OR(TRIM(AA137)="VACANT",$AV$1="EXCEL"),"","javascript:DrillDown('../pages/TenantSwitch.aspx?1=1&amp;TenantId="&amp;Z137&amp;"')"),AA137)</f>
        <v>Izaguirre, Sabino</v>
      </c>
      <c r="H137" s="24" t="s">
        <v>71</v>
      </c>
      <c r="I137" s="24" t="s">
        <v>70</v>
      </c>
      <c r="J137" s="23" t="str">
        <f>HYPERLINK(IF($AV$1="SCREEN",IF(TRIM(AD137)="1","javascript:DrillDown('../pages/AffCert50059.aspx?1=1&amp;id="&amp;AB137&amp;"')",IF(TRIM(AD137)="2","javascript:DrillDown('../pages/AffCertTaxCredit.aspx?1=1&amp;id="&amp;AB137&amp;"')",IF(TRIM(AD137)="6","javascript:DrillDown('../pages/AffCertHOME.aspx?1=1&amp;id="&amp;AB137&amp;"')",IF(TRIM(AD137)="7","javascript:DrillDown('../pages/AffCertRD.aspx?1=1&amp;id="&amp;AB137&amp;"')",IF(TRIM(AD137)="8","javascript:DrillDown('../pages/AffCertLocalProgram.aspx?1=1&amp;id="&amp;AB137&amp;"')",""))))),""),AF137)</f>
        <v>MI</v>
      </c>
      <c r="K137" s="25" t="s">
        <v>264</v>
      </c>
      <c r="L137" s="22">
        <v>1101</v>
      </c>
      <c r="M137" s="22">
        <v>1012</v>
      </c>
      <c r="N137" s="22">
        <v>0</v>
      </c>
      <c r="O137" s="22">
        <v>0</v>
      </c>
      <c r="P137" s="22">
        <v>0</v>
      </c>
      <c r="Q137" s="22">
        <v>1012</v>
      </c>
      <c r="R137" s="22">
        <v>0</v>
      </c>
      <c r="S137" s="22">
        <v>0</v>
      </c>
      <c r="T137" s="22">
        <v>1012</v>
      </c>
      <c r="U137" s="22">
        <v>0</v>
      </c>
      <c r="V137" s="14">
        <v>51681</v>
      </c>
      <c r="W137" s="8" t="s">
        <v>265</v>
      </c>
      <c r="X137" s="7">
        <v>3530</v>
      </c>
      <c r="Y137" s="8" t="s">
        <v>63</v>
      </c>
      <c r="Z137" s="35">
        <v>163526</v>
      </c>
      <c r="AA137" s="35" t="s">
        <v>266</v>
      </c>
      <c r="AB137" s="9">
        <v>551031</v>
      </c>
      <c r="AC137" s="10" t="s">
        <v>39</v>
      </c>
      <c r="AD137" s="10">
        <v>2</v>
      </c>
      <c r="AE137" s="10">
        <v>0</v>
      </c>
      <c r="AF137" s="10" t="str">
        <f>IF(AE137&gt;0,AC137&amp;"-"&amp;AE137,AC137)</f>
        <v>MI</v>
      </c>
      <c r="AG137" s="10">
        <v>1256</v>
      </c>
      <c r="AH137" s="10" t="s">
        <v>68</v>
      </c>
      <c r="AI137" s="6">
        <v>1003</v>
      </c>
      <c r="AJ137" s="6">
        <v>1101</v>
      </c>
      <c r="AK137" s="6">
        <v>1012</v>
      </c>
      <c r="AL137" s="6">
        <v>0</v>
      </c>
      <c r="AM137" s="6">
        <v>0</v>
      </c>
      <c r="AN137" s="6">
        <v>0</v>
      </c>
      <c r="AO137" s="6">
        <v>1012</v>
      </c>
      <c r="AP137" s="6">
        <v>0</v>
      </c>
      <c r="AQ137" s="6">
        <v>0</v>
      </c>
      <c r="AR137" s="6">
        <v>1012</v>
      </c>
      <c r="AS137" s="6">
        <v>0</v>
      </c>
      <c r="AT137" s="29" t="str">
        <f>IF(LEN(B137)=0,"",1)</f>
        <v/>
      </c>
      <c r="AU137" t="s">
        <v>60</v>
      </c>
    </row>
    <row r="138" spans="1:47" ht="12.75">
      <c r="A138" s="30" t="str">
        <f>HYPERLINK(IF($AV$1="SCREEN","javascript:DrillDown('../pages/CommonProperty.aspx?1=1&amp;PropertyId="&amp;AG138&amp;"')",""),B138)</f>
        <v/>
      </c>
      <c r="B138" s="20"/>
      <c r="C138" s="21" t="str">
        <f>HYPERLINK(IF($AV$1="SCREEN","javascript:DrillDown('../pages/UnitSwitch.aspx?1=1&amp;UnitId="&amp;V138&amp;"')",""),W138)</f>
        <v xml:space="preserve">09-107  </v>
      </c>
      <c r="D138" s="21" t="str">
        <f>HYPERLINK(IF($AV$1="SCREEN","javascript:DrillDown('../pages/CommonUnitType.aspx?1=1&amp;UnitTypeId="&amp;X138&amp;"')",""),Y138)</f>
        <v xml:space="preserve">at-3-tc </v>
      </c>
      <c r="E138" s="22">
        <v>1003</v>
      </c>
      <c r="F138" s="23">
        <v>2</v>
      </c>
      <c r="G138" s="32" t="str">
        <f>HYPERLINK(IF(OR(TRIM(AA138)="VACANT",$AV$1="EXCEL"),"","javascript:DrillDown('../pages/TenantSwitch.aspx?1=1&amp;TenantId="&amp;Z138&amp;"')"),AA138)</f>
        <v>Henning, Chelsea</v>
      </c>
      <c r="H138" s="24" t="s">
        <v>71</v>
      </c>
      <c r="I138" s="24" t="s">
        <v>70</v>
      </c>
      <c r="J138" s="23" t="str">
        <f>HYPERLINK(IF($AV$1="SCREEN",IF(TRIM(AD138)="1","javascript:DrillDown('../pages/AffCert50059.aspx?1=1&amp;id="&amp;AB138&amp;"')",IF(TRIM(AD138)="2","javascript:DrillDown('../pages/AffCertTaxCredit.aspx?1=1&amp;id="&amp;AB138&amp;"')",IF(TRIM(AD138)="6","javascript:DrillDown('../pages/AffCertHOME.aspx?1=1&amp;id="&amp;AB138&amp;"')",IF(TRIM(AD138)="7","javascript:DrillDown('../pages/AffCertRD.aspx?1=1&amp;id="&amp;AB138&amp;"')",IF(TRIM(AD138)="8","javascript:DrillDown('../pages/AffCertLocalProgram.aspx?1=1&amp;id="&amp;AB138&amp;"')",""))))),""),AF138)</f>
        <v>AR</v>
      </c>
      <c r="K138" s="25" t="s">
        <v>267</v>
      </c>
      <c r="L138" s="22">
        <v>1263</v>
      </c>
      <c r="M138" s="22">
        <v>1042</v>
      </c>
      <c r="N138" s="22">
        <v>0</v>
      </c>
      <c r="O138" s="22">
        <v>0</v>
      </c>
      <c r="P138" s="22">
        <v>0</v>
      </c>
      <c r="Q138" s="22">
        <v>1042</v>
      </c>
      <c r="R138" s="22">
        <v>0</v>
      </c>
      <c r="S138" s="22">
        <v>0</v>
      </c>
      <c r="T138" s="22">
        <v>1042</v>
      </c>
      <c r="U138" s="22">
        <v>0</v>
      </c>
      <c r="V138" s="14">
        <v>51688</v>
      </c>
      <c r="W138" s="8" t="s">
        <v>268</v>
      </c>
      <c r="X138" s="7">
        <v>3531</v>
      </c>
      <c r="Y138" s="8" t="s">
        <v>53</v>
      </c>
      <c r="Z138" s="35">
        <v>163529</v>
      </c>
      <c r="AA138" s="35" t="s">
        <v>269</v>
      </c>
      <c r="AB138" s="9">
        <v>570672</v>
      </c>
      <c r="AC138" s="10" t="s">
        <v>67</v>
      </c>
      <c r="AD138" s="10">
        <v>2</v>
      </c>
      <c r="AE138" s="10">
        <v>0</v>
      </c>
      <c r="AF138" s="10" t="str">
        <f>IF(AE138&gt;0,AC138&amp;"-"&amp;AE138,AC138)</f>
        <v>AR</v>
      </c>
      <c r="AG138" s="10">
        <v>1256</v>
      </c>
      <c r="AH138" s="10" t="s">
        <v>68</v>
      </c>
      <c r="AI138" s="6">
        <v>1003</v>
      </c>
      <c r="AJ138" s="6">
        <v>1263</v>
      </c>
      <c r="AK138" s="6">
        <v>1042</v>
      </c>
      <c r="AL138" s="6">
        <v>0</v>
      </c>
      <c r="AM138" s="6">
        <v>0</v>
      </c>
      <c r="AN138" s="6">
        <v>0</v>
      </c>
      <c r="AO138" s="6">
        <v>1042</v>
      </c>
      <c r="AP138" s="6">
        <v>0</v>
      </c>
      <c r="AQ138" s="6">
        <v>0</v>
      </c>
      <c r="AR138" s="6">
        <v>1042</v>
      </c>
      <c r="AS138" s="6">
        <v>0</v>
      </c>
      <c r="AT138" s="29" t="str">
        <f>IF(LEN(B138)=0,"",1)</f>
        <v/>
      </c>
      <c r="AU138" t="s">
        <v>60</v>
      </c>
    </row>
    <row r="139" spans="1:47" ht="12.75">
      <c r="A139" s="30" t="str">
        <f>HYPERLINK(IF($AV$1="SCREEN","javascript:DrillDown('../pages/CommonProperty.aspx?1=1&amp;PropertyId="&amp;AG139&amp;"')",""),B139)</f>
        <v/>
      </c>
      <c r="B139" s="20"/>
      <c r="C139" s="21" t="str">
        <f>HYPERLINK(IF($AV$1="SCREEN","javascript:DrillDown('../pages/UnitSwitch.aspx?1=1&amp;UnitId="&amp;V139&amp;"')",""),W139)</f>
        <v xml:space="preserve">09-108  </v>
      </c>
      <c r="D139" s="21" t="str">
        <f>HYPERLINK(IF($AV$1="SCREEN","javascript:DrillDown('../pages/CommonUnitType.aspx?1=1&amp;UnitTypeId="&amp;X139&amp;"')",""),Y139)</f>
        <v xml:space="preserve">at-3-tc </v>
      </c>
      <c r="E139" s="22">
        <v>1003</v>
      </c>
      <c r="F139" s="23">
        <v>2</v>
      </c>
      <c r="G139" s="32" t="str">
        <f>HYPERLINK(IF(OR(TRIM(AA139)="VACANT",$AV$1="EXCEL"),"","javascript:DrillDown('../pages/TenantSwitch.aspx?1=1&amp;TenantId="&amp;Z139&amp;"')"),AA139)</f>
        <v>Stephenson, Billie</v>
      </c>
      <c r="H139" s="24" t="s">
        <v>71</v>
      </c>
      <c r="I139" s="24" t="s">
        <v>70</v>
      </c>
      <c r="J139" s="23" t="str">
        <f>HYPERLINK(IF($AV$1="SCREEN",IF(TRIM(AD139)="1","javascript:DrillDown('../pages/AffCert50059.aspx?1=1&amp;id="&amp;AB139&amp;"')",IF(TRIM(AD139)="2","javascript:DrillDown('../pages/AffCertTaxCredit.aspx?1=1&amp;id="&amp;AB139&amp;"')",IF(TRIM(AD139)="6","javascript:DrillDown('../pages/AffCertHOME.aspx?1=1&amp;id="&amp;AB139&amp;"')",IF(TRIM(AD139)="7","javascript:DrillDown('../pages/AffCertRD.aspx?1=1&amp;id="&amp;AB139&amp;"')",IF(TRIM(AD139)="8","javascript:DrillDown('../pages/AffCertLocalProgram.aspx?1=1&amp;id="&amp;AB139&amp;"')",""))))),""),AF139)</f>
        <v>AR</v>
      </c>
      <c r="K139" s="25" t="s">
        <v>270</v>
      </c>
      <c r="L139" s="22">
        <v>1263</v>
      </c>
      <c r="M139" s="22">
        <v>1101</v>
      </c>
      <c r="N139" s="22">
        <v>0</v>
      </c>
      <c r="O139" s="22">
        <v>0</v>
      </c>
      <c r="P139" s="22">
        <v>0</v>
      </c>
      <c r="Q139" s="22">
        <v>1101</v>
      </c>
      <c r="R139" s="22">
        <v>0</v>
      </c>
      <c r="S139" s="22">
        <v>0</v>
      </c>
      <c r="T139" s="22">
        <v>1101</v>
      </c>
      <c r="U139" s="22">
        <v>0</v>
      </c>
      <c r="V139" s="14">
        <v>51689</v>
      </c>
      <c r="W139" s="8" t="s">
        <v>271</v>
      </c>
      <c r="X139" s="7">
        <v>3531</v>
      </c>
      <c r="Y139" s="8" t="s">
        <v>53</v>
      </c>
      <c r="Z139" s="35">
        <v>163530</v>
      </c>
      <c r="AA139" s="35" t="s">
        <v>272</v>
      </c>
      <c r="AB139" s="9">
        <v>572408</v>
      </c>
      <c r="AC139" s="10" t="s">
        <v>67</v>
      </c>
      <c r="AD139" s="10">
        <v>2</v>
      </c>
      <c r="AE139" s="10">
        <v>0</v>
      </c>
      <c r="AF139" s="10" t="str">
        <f>IF(AE139&gt;0,AC139&amp;"-"&amp;AE139,AC139)</f>
        <v>AR</v>
      </c>
      <c r="AG139" s="10">
        <v>1256</v>
      </c>
      <c r="AH139" s="10" t="s">
        <v>68</v>
      </c>
      <c r="AI139" s="6">
        <v>1003</v>
      </c>
      <c r="AJ139" s="6">
        <v>1263</v>
      </c>
      <c r="AK139" s="6">
        <v>1101</v>
      </c>
      <c r="AL139" s="6">
        <v>0</v>
      </c>
      <c r="AM139" s="6">
        <v>0</v>
      </c>
      <c r="AN139" s="6">
        <v>0</v>
      </c>
      <c r="AO139" s="6">
        <v>1101</v>
      </c>
      <c r="AP139" s="6">
        <v>0</v>
      </c>
      <c r="AQ139" s="6">
        <v>0</v>
      </c>
      <c r="AR139" s="6">
        <v>1101</v>
      </c>
      <c r="AS139" s="6">
        <v>0</v>
      </c>
      <c r="AT139" s="29" t="str">
        <f>IF(LEN(B139)=0,"",1)</f>
        <v/>
      </c>
      <c r="AU139" t="s">
        <v>60</v>
      </c>
    </row>
    <row r="140" spans="1:47" ht="12.75">
      <c r="A140" s="30" t="str">
        <f>HYPERLINK(IF($AV$1="SCREEN","javascript:DrillDown('../pages/CommonProperty.aspx?1=1&amp;PropertyId="&amp;AG140&amp;"')",""),B140)</f>
        <v/>
      </c>
      <c r="B140" s="20"/>
      <c r="C140" s="21" t="str">
        <f>HYPERLINK(IF($AV$1="SCREEN","javascript:DrillDown('../pages/UnitSwitch.aspx?1=1&amp;UnitId="&amp;V140&amp;"')",""),W140)</f>
        <v xml:space="preserve">09-201  </v>
      </c>
      <c r="D140" s="21" t="str">
        <f>HYPERLINK(IF($AV$1="SCREEN","javascript:DrillDown('../pages/CommonUnitType.aspx?1=1&amp;UnitTypeId="&amp;X140&amp;"')",""),Y140)</f>
        <v xml:space="preserve">at-3-tc </v>
      </c>
      <c r="E140" s="22">
        <v>1003</v>
      </c>
      <c r="F140" s="23">
        <v>2</v>
      </c>
      <c r="G140" s="32" t="str">
        <f>HYPERLINK(IF(OR(TRIM(AA140)="VACANT",$AV$1="EXCEL"),"","javascript:DrillDown('../pages/TenantSwitch.aspx?1=1&amp;TenantId="&amp;Z140&amp;"')"),AA140)</f>
        <v>VACANT</v>
      </c>
      <c r="H140" s="24"/>
      <c r="I140" s="24" t="s">
        <v>70</v>
      </c>
      <c r="J140" s="23" t="str">
        <f>HYPERLINK(IF($AV$1="SCREEN",IF(TRIM(AD140)="1","javascript:DrillDown('../pages/AffCert50059.aspx?1=1&amp;id="&amp;AB140&amp;"')",IF(TRIM(AD140)="2","javascript:DrillDown('../pages/AffCertTaxCredit.aspx?1=1&amp;id="&amp;AB140&amp;"')",IF(TRIM(AD140)="6","javascript:DrillDown('../pages/AffCertHOME.aspx?1=1&amp;id="&amp;AB140&amp;"')",IF(TRIM(AD140)="7","javascript:DrillDown('../pages/AffCertRD.aspx?1=1&amp;id="&amp;AB140&amp;"')",IF(TRIM(AD140)="8","javascript:DrillDown('../pages/AffCertLocalProgram.aspx?1=1&amp;id="&amp;AB140&amp;"')",""))))),""),AF140)</f>
        <v/>
      </c>
      <c r="K140" s="25" t="s">
        <v>70</v>
      </c>
      <c r="L140" s="22">
        <v>1263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107</v>
      </c>
      <c r="S140" s="22">
        <v>0</v>
      </c>
      <c r="T140" s="22">
        <v>0</v>
      </c>
      <c r="U140" s="22">
        <v>0</v>
      </c>
      <c r="V140" s="14">
        <v>51690</v>
      </c>
      <c r="W140" s="8" t="s">
        <v>273</v>
      </c>
      <c r="X140" s="7">
        <v>3531</v>
      </c>
      <c r="Y140" s="8" t="s">
        <v>53</v>
      </c>
      <c r="Z140" s="35"/>
      <c r="AA140" s="35" t="s">
        <v>43</v>
      </c>
      <c r="AB140" s="9"/>
      <c r="AC140" s="10" t="s">
        <v>70</v>
      </c>
      <c r="AD140" s="10"/>
      <c r="AE140" s="10"/>
      <c r="AF140" s="10" t="str">
        <f>IF(AE140&gt;0,AC140&amp;"-"&amp;AE140,AC140)</f>
        <v/>
      </c>
      <c r="AG140" s="10">
        <v>1256</v>
      </c>
      <c r="AH140" s="10" t="s">
        <v>68</v>
      </c>
      <c r="AI140" s="6">
        <v>1003</v>
      </c>
      <c r="AJ140" s="6">
        <v>1263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107</v>
      </c>
      <c r="AQ140" s="6">
        <v>0</v>
      </c>
      <c r="AR140" s="6">
        <v>0</v>
      </c>
      <c r="AS140" s="6">
        <v>0</v>
      </c>
      <c r="AT140" s="29" t="str">
        <f>IF(LEN(B140)=0,"",1)</f>
        <v/>
      </c>
      <c r="AU140" t="s">
        <v>60</v>
      </c>
    </row>
    <row r="141" spans="1:47" ht="12.75">
      <c r="A141" s="30" t="str">
        <f>HYPERLINK(IF($AV$1="SCREEN","javascript:DrillDown('../pages/CommonProperty.aspx?1=1&amp;PropertyId="&amp;AG141&amp;"')",""),B141)</f>
        <v/>
      </c>
      <c r="B141" s="20"/>
      <c r="C141" s="21" t="str">
        <f>HYPERLINK(IF($AV$1="SCREEN","javascript:DrillDown('../pages/UnitSwitch.aspx?1=1&amp;UnitId="&amp;V141&amp;"')",""),W141)</f>
        <v xml:space="preserve">09-202  </v>
      </c>
      <c r="D141" s="21" t="str">
        <f>HYPERLINK(IF($AV$1="SCREEN","javascript:DrillDown('../pages/CommonUnitType.aspx?1=1&amp;UnitTypeId="&amp;X141&amp;"')",""),Y141)</f>
        <v xml:space="preserve">at-3-tc </v>
      </c>
      <c r="E141" s="22">
        <v>1003</v>
      </c>
      <c r="F141" s="23">
        <v>2</v>
      </c>
      <c r="G141" s="32" t="str">
        <f>HYPERLINK(IF(OR(TRIM(AA141)="VACANT",$AV$1="EXCEL"),"","javascript:DrillDown('../pages/TenantSwitch.aspx?1=1&amp;TenantId="&amp;Z141&amp;"')"),AA141)</f>
        <v>Williams II, Ronnie</v>
      </c>
      <c r="H141" s="24" t="s">
        <v>71</v>
      </c>
      <c r="I141" s="24" t="s">
        <v>70</v>
      </c>
      <c r="J141" s="23" t="str">
        <f>HYPERLINK(IF($AV$1="SCREEN",IF(TRIM(AD141)="1","javascript:DrillDown('../pages/AffCert50059.aspx?1=1&amp;id="&amp;AB141&amp;"')",IF(TRIM(AD141)="2","javascript:DrillDown('../pages/AffCertTaxCredit.aspx?1=1&amp;id="&amp;AB141&amp;"')",IF(TRIM(AD141)="6","javascript:DrillDown('../pages/AffCertHOME.aspx?1=1&amp;id="&amp;AB141&amp;"')",IF(TRIM(AD141)="7","javascript:DrillDown('../pages/AffCertRD.aspx?1=1&amp;id="&amp;AB141&amp;"')",IF(TRIM(AD141)="8","javascript:DrillDown('../pages/AffCertLocalProgram.aspx?1=1&amp;id="&amp;AB141&amp;"')",""))))),""),AF141)</f>
        <v>MI</v>
      </c>
      <c r="K141" s="25" t="s">
        <v>274</v>
      </c>
      <c r="L141" s="22">
        <v>1263</v>
      </c>
      <c r="M141" s="22">
        <v>1370</v>
      </c>
      <c r="N141" s="22">
        <v>0</v>
      </c>
      <c r="O141" s="22">
        <v>0</v>
      </c>
      <c r="P141" s="22">
        <v>1370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14">
        <v>51691</v>
      </c>
      <c r="W141" s="8" t="s">
        <v>275</v>
      </c>
      <c r="X141" s="7">
        <v>3531</v>
      </c>
      <c r="Y141" s="8" t="s">
        <v>53</v>
      </c>
      <c r="Z141" s="35">
        <v>163531</v>
      </c>
      <c r="AA141" s="35" t="s">
        <v>276</v>
      </c>
      <c r="AB141" s="9">
        <v>550957</v>
      </c>
      <c r="AC141" s="10" t="s">
        <v>39</v>
      </c>
      <c r="AD141" s="10">
        <v>2</v>
      </c>
      <c r="AE141" s="10">
        <v>0</v>
      </c>
      <c r="AF141" s="10" t="str">
        <f>IF(AE141&gt;0,AC141&amp;"-"&amp;AE141,AC141)</f>
        <v>MI</v>
      </c>
      <c r="AG141" s="10">
        <v>1256</v>
      </c>
      <c r="AH141" s="10" t="s">
        <v>68</v>
      </c>
      <c r="AI141" s="6">
        <v>1003</v>
      </c>
      <c r="AJ141" s="6">
        <v>1263</v>
      </c>
      <c r="AK141" s="6">
        <v>1370</v>
      </c>
      <c r="AL141" s="6">
        <v>0</v>
      </c>
      <c r="AM141" s="6">
        <v>0</v>
      </c>
      <c r="AN141" s="6">
        <v>1370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29" t="str">
        <f>IF(LEN(B141)=0,"",1)</f>
        <v/>
      </c>
      <c r="AU141" t="s">
        <v>60</v>
      </c>
    </row>
    <row r="142" spans="1:47" ht="12.75">
      <c r="A142" s="30" t="str">
        <f>HYPERLINK(IF($AV$1="SCREEN","javascript:DrillDown('../pages/CommonProperty.aspx?1=1&amp;PropertyId="&amp;AG142&amp;"')",""),B142)</f>
        <v/>
      </c>
      <c r="B142" s="20"/>
      <c r="C142" s="21" t="str">
        <f>HYPERLINK(IF($AV$1="SCREEN","javascript:DrillDown('../pages/UnitSwitch.aspx?1=1&amp;UnitId="&amp;V142&amp;"')",""),W142)</f>
        <v xml:space="preserve">09-203  </v>
      </c>
      <c r="D142" s="21" t="str">
        <f>HYPERLINK(IF($AV$1="SCREEN","javascript:DrillDown('../pages/CommonUnitType.aspx?1=1&amp;UnitTypeId="&amp;X142&amp;"')",""),Y142)</f>
        <v xml:space="preserve">at-2-tc </v>
      </c>
      <c r="E142" s="22">
        <v>1003</v>
      </c>
      <c r="F142" s="23">
        <v>2</v>
      </c>
      <c r="G142" s="32" t="str">
        <f>HYPERLINK(IF(OR(TRIM(AA142)="VACANT",$AV$1="EXCEL"),"","javascript:DrillDown('../pages/TenantSwitch.aspx?1=1&amp;TenantId="&amp;Z142&amp;"')"),AA142)</f>
        <v>VACANT</v>
      </c>
      <c r="H142" s="24"/>
      <c r="I142" s="24" t="s">
        <v>70</v>
      </c>
      <c r="J142" s="23" t="str">
        <f>HYPERLINK(IF($AV$1="SCREEN",IF(TRIM(AD142)="1","javascript:DrillDown('../pages/AffCert50059.aspx?1=1&amp;id="&amp;AB142&amp;"')",IF(TRIM(AD142)="2","javascript:DrillDown('../pages/AffCertTaxCredit.aspx?1=1&amp;id="&amp;AB142&amp;"')",IF(TRIM(AD142)="6","javascript:DrillDown('../pages/AffCertHOME.aspx?1=1&amp;id="&amp;AB142&amp;"')",IF(TRIM(AD142)="7","javascript:DrillDown('../pages/AffCertRD.aspx?1=1&amp;id="&amp;AB142&amp;"')",IF(TRIM(AD142)="8","javascript:DrillDown('../pages/AffCertLocalProgram.aspx?1=1&amp;id="&amp;AB142&amp;"')",""))))),""),AF142)</f>
        <v/>
      </c>
      <c r="K142" s="25" t="s">
        <v>70</v>
      </c>
      <c r="L142" s="22">
        <v>1101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85</v>
      </c>
      <c r="S142" s="22">
        <v>0</v>
      </c>
      <c r="T142" s="22">
        <v>0</v>
      </c>
      <c r="U142" s="22">
        <v>0</v>
      </c>
      <c r="V142" s="14">
        <v>51682</v>
      </c>
      <c r="W142" s="8" t="s">
        <v>277</v>
      </c>
      <c r="X142" s="7">
        <v>3530</v>
      </c>
      <c r="Y142" s="8" t="s">
        <v>63</v>
      </c>
      <c r="Z142" s="35"/>
      <c r="AA142" s="35" t="s">
        <v>43</v>
      </c>
      <c r="AB142" s="9"/>
      <c r="AC142" s="10" t="s">
        <v>70</v>
      </c>
      <c r="AD142" s="10"/>
      <c r="AE142" s="10"/>
      <c r="AF142" s="10" t="str">
        <f>IF(AE142&gt;0,AC142&amp;"-"&amp;AE142,AC142)</f>
        <v/>
      </c>
      <c r="AG142" s="10">
        <v>1256</v>
      </c>
      <c r="AH142" s="10" t="s">
        <v>68</v>
      </c>
      <c r="AI142" s="6">
        <v>1003</v>
      </c>
      <c r="AJ142" s="6">
        <v>1101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85</v>
      </c>
      <c r="AQ142" s="6">
        <v>0</v>
      </c>
      <c r="AR142" s="6">
        <v>0</v>
      </c>
      <c r="AS142" s="6">
        <v>0</v>
      </c>
      <c r="AT142" s="29" t="str">
        <f>IF(LEN(B142)=0,"",1)</f>
        <v/>
      </c>
      <c r="AU142" t="s">
        <v>60</v>
      </c>
    </row>
    <row r="143" spans="1:47" ht="12.75">
      <c r="A143" s="30" t="str">
        <f>HYPERLINK(IF($AV$1="SCREEN","javascript:DrillDown('../pages/CommonProperty.aspx?1=1&amp;PropertyId="&amp;AG143&amp;"')",""),B143)</f>
        <v/>
      </c>
      <c r="B143" s="20"/>
      <c r="C143" s="21" t="str">
        <f>HYPERLINK(IF($AV$1="SCREEN","javascript:DrillDown('../pages/UnitSwitch.aspx?1=1&amp;UnitId="&amp;V143&amp;"')",""),W143)</f>
        <v xml:space="preserve">09-204  </v>
      </c>
      <c r="D143" s="21" t="str">
        <f>HYPERLINK(IF($AV$1="SCREEN","javascript:DrillDown('../pages/CommonUnitType.aspx?1=1&amp;UnitTypeId="&amp;X143&amp;"')",""),Y143)</f>
        <v xml:space="preserve">at-2-tc </v>
      </c>
      <c r="E143" s="22">
        <v>1003</v>
      </c>
      <c r="F143" s="23">
        <v>2</v>
      </c>
      <c r="G143" s="32" t="str">
        <f>HYPERLINK(IF(OR(TRIM(AA143)="VACANT",$AV$1="EXCEL"),"","javascript:DrillDown('../pages/TenantSwitch.aspx?1=1&amp;TenantId="&amp;Z143&amp;"')"),AA143)</f>
        <v>VACANT</v>
      </c>
      <c r="H143" s="24"/>
      <c r="I143" s="24" t="s">
        <v>70</v>
      </c>
      <c r="J143" s="23" t="str">
        <f>HYPERLINK(IF($AV$1="SCREEN",IF(TRIM(AD143)="1","javascript:DrillDown('../pages/AffCert50059.aspx?1=1&amp;id="&amp;AB143&amp;"')",IF(TRIM(AD143)="2","javascript:DrillDown('../pages/AffCertTaxCredit.aspx?1=1&amp;id="&amp;AB143&amp;"')",IF(TRIM(AD143)="6","javascript:DrillDown('../pages/AffCertHOME.aspx?1=1&amp;id="&amp;AB143&amp;"')",IF(TRIM(AD143)="7","javascript:DrillDown('../pages/AffCertRD.aspx?1=1&amp;id="&amp;AB143&amp;"')",IF(TRIM(AD143)="8","javascript:DrillDown('../pages/AffCertLocalProgram.aspx?1=1&amp;id="&amp;AB143&amp;"')",""))))),""),AF143)</f>
        <v/>
      </c>
      <c r="K143" s="25" t="s">
        <v>70</v>
      </c>
      <c r="L143" s="22">
        <v>1101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85</v>
      </c>
      <c r="S143" s="22">
        <v>0</v>
      </c>
      <c r="T143" s="22">
        <v>0</v>
      </c>
      <c r="U143" s="22">
        <v>0</v>
      </c>
      <c r="V143" s="14">
        <v>51683</v>
      </c>
      <c r="W143" s="8" t="s">
        <v>278</v>
      </c>
      <c r="X143" s="7">
        <v>3530</v>
      </c>
      <c r="Y143" s="8" t="s">
        <v>63</v>
      </c>
      <c r="Z143" s="35"/>
      <c r="AA143" s="35" t="s">
        <v>43</v>
      </c>
      <c r="AB143" s="9"/>
      <c r="AC143" s="10" t="s">
        <v>70</v>
      </c>
      <c r="AD143" s="10"/>
      <c r="AE143" s="10"/>
      <c r="AF143" s="10" t="str">
        <f>IF(AE143&gt;0,AC143&amp;"-"&amp;AE143,AC143)</f>
        <v/>
      </c>
      <c r="AG143" s="10">
        <v>1256</v>
      </c>
      <c r="AH143" s="10" t="s">
        <v>68</v>
      </c>
      <c r="AI143" s="6">
        <v>1003</v>
      </c>
      <c r="AJ143" s="6">
        <v>1101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85</v>
      </c>
      <c r="AQ143" s="6">
        <v>0</v>
      </c>
      <c r="AR143" s="6">
        <v>0</v>
      </c>
      <c r="AS143" s="6">
        <v>0</v>
      </c>
      <c r="AT143" s="29" t="str">
        <f>IF(LEN(B143)=0,"",1)</f>
        <v/>
      </c>
      <c r="AU143" t="s">
        <v>60</v>
      </c>
    </row>
    <row r="144" spans="1:47" ht="12.75">
      <c r="A144" s="30" t="str">
        <f>HYPERLINK(IF($AV$1="SCREEN","javascript:DrillDown('../pages/CommonProperty.aspx?1=1&amp;PropertyId="&amp;AG144&amp;"')",""),B144)</f>
        <v/>
      </c>
      <c r="B144" s="20"/>
      <c r="C144" s="21" t="str">
        <f>HYPERLINK(IF($AV$1="SCREEN","javascript:DrillDown('../pages/UnitSwitch.aspx?1=1&amp;UnitId="&amp;V144&amp;"')",""),W144)</f>
        <v xml:space="preserve">09-205  </v>
      </c>
      <c r="D144" s="21" t="str">
        <f>HYPERLINK(IF($AV$1="SCREEN","javascript:DrillDown('../pages/CommonUnitType.aspx?1=1&amp;UnitTypeId="&amp;X144&amp;"')",""),Y144)</f>
        <v xml:space="preserve">at-2-tc </v>
      </c>
      <c r="E144" s="22">
        <v>1201</v>
      </c>
      <c r="F144" s="23">
        <v>3</v>
      </c>
      <c r="G144" s="32" t="str">
        <f>HYPERLINK(IF(OR(TRIM(AA144)="VACANT",$AV$1="EXCEL"),"","javascript:DrillDown('../pages/TenantSwitch.aspx?1=1&amp;TenantId="&amp;Z144&amp;"')"),AA144)</f>
        <v>Sewell, Lashae</v>
      </c>
      <c r="H144" s="24" t="s">
        <v>71</v>
      </c>
      <c r="I144" s="24" t="s">
        <v>70</v>
      </c>
      <c r="J144" s="23" t="str">
        <f>HYPERLINK(IF($AV$1="SCREEN",IF(TRIM(AD144)="1","javascript:DrillDown('../pages/AffCert50059.aspx?1=1&amp;id="&amp;AB144&amp;"')",IF(TRIM(AD144)="2","javascript:DrillDown('../pages/AffCertTaxCredit.aspx?1=1&amp;id="&amp;AB144&amp;"')",IF(TRIM(AD144)="6","javascript:DrillDown('../pages/AffCertHOME.aspx?1=1&amp;id="&amp;AB144&amp;"')",IF(TRIM(AD144)="7","javascript:DrillDown('../pages/AffCertRD.aspx?1=1&amp;id="&amp;AB144&amp;"')",IF(TRIM(AD144)="8","javascript:DrillDown('../pages/AffCertLocalProgram.aspx?1=1&amp;id="&amp;AB144&amp;"')",""))))),""),AF144)</f>
        <v>MI</v>
      </c>
      <c r="K144" s="25" t="s">
        <v>65</v>
      </c>
      <c r="L144" s="22">
        <v>1101</v>
      </c>
      <c r="M144" s="22">
        <v>1012</v>
      </c>
      <c r="N144" s="22">
        <v>0</v>
      </c>
      <c r="O144" s="22">
        <v>0</v>
      </c>
      <c r="P144" s="22">
        <v>407</v>
      </c>
      <c r="Q144" s="22">
        <v>605</v>
      </c>
      <c r="R144" s="22">
        <v>0</v>
      </c>
      <c r="S144" s="22">
        <v>0</v>
      </c>
      <c r="T144" s="22">
        <v>605</v>
      </c>
      <c r="U144" s="22">
        <v>0</v>
      </c>
      <c r="V144" s="14">
        <v>51684</v>
      </c>
      <c r="W144" s="8" t="s">
        <v>279</v>
      </c>
      <c r="X144" s="7">
        <v>3530</v>
      </c>
      <c r="Y144" s="8" t="s">
        <v>63</v>
      </c>
      <c r="Z144" s="35">
        <v>163527</v>
      </c>
      <c r="AA144" s="35" t="s">
        <v>280</v>
      </c>
      <c r="AB144" s="9">
        <v>551007</v>
      </c>
      <c r="AC144" s="10" t="s">
        <v>39</v>
      </c>
      <c r="AD144" s="10">
        <v>2</v>
      </c>
      <c r="AE144" s="10">
        <v>0</v>
      </c>
      <c r="AF144" s="10" t="str">
        <f>IF(AE144&gt;0,AC144&amp;"-"&amp;AE144,AC144)</f>
        <v>MI</v>
      </c>
      <c r="AG144" s="10">
        <v>1256</v>
      </c>
      <c r="AH144" s="10" t="s">
        <v>68</v>
      </c>
      <c r="AI144" s="6">
        <v>1201</v>
      </c>
      <c r="AJ144" s="6">
        <v>1101</v>
      </c>
      <c r="AK144" s="6">
        <v>1012</v>
      </c>
      <c r="AL144" s="6">
        <v>0</v>
      </c>
      <c r="AM144" s="6">
        <v>0</v>
      </c>
      <c r="AN144" s="6">
        <v>407</v>
      </c>
      <c r="AO144" s="6">
        <v>605</v>
      </c>
      <c r="AP144" s="6">
        <v>0</v>
      </c>
      <c r="AQ144" s="6">
        <v>0</v>
      </c>
      <c r="AR144" s="6">
        <v>605</v>
      </c>
      <c r="AS144" s="6">
        <v>0</v>
      </c>
      <c r="AT144" s="29" t="str">
        <f>IF(LEN(B144)=0,"",1)</f>
        <v/>
      </c>
      <c r="AU144" t="s">
        <v>60</v>
      </c>
    </row>
    <row r="145" spans="1:47" ht="12.75">
      <c r="A145" s="30" t="str">
        <f>HYPERLINK(IF($AV$1="SCREEN","javascript:DrillDown('../pages/CommonProperty.aspx?1=1&amp;PropertyId="&amp;AG145&amp;"')",""),B145)</f>
        <v/>
      </c>
      <c r="B145" s="20"/>
      <c r="C145" s="21" t="str">
        <f>HYPERLINK(IF($AV$1="SCREEN","javascript:DrillDown('../pages/UnitSwitch.aspx?1=1&amp;UnitId="&amp;V145&amp;"')",""),W145)</f>
        <v xml:space="preserve">09-206  </v>
      </c>
      <c r="D145" s="21" t="str">
        <f>HYPERLINK(IF($AV$1="SCREEN","javascript:DrillDown('../pages/CommonUnitType.aspx?1=1&amp;UnitTypeId="&amp;X145&amp;"')",""),Y145)</f>
        <v xml:space="preserve">at-2-tc </v>
      </c>
      <c r="E145" s="22">
        <v>1201</v>
      </c>
      <c r="F145" s="23">
        <v>3</v>
      </c>
      <c r="G145" s="32" t="str">
        <f>HYPERLINK(IF(OR(TRIM(AA145)="VACANT",$AV$1="EXCEL"),"","javascript:DrillDown('../pages/TenantSwitch.aspx?1=1&amp;TenantId="&amp;Z145&amp;"')"),AA145)</f>
        <v>VACANT</v>
      </c>
      <c r="H145" s="24"/>
      <c r="I145" s="24" t="s">
        <v>70</v>
      </c>
      <c r="J145" s="23" t="str">
        <f>HYPERLINK(IF($AV$1="SCREEN",IF(TRIM(AD145)="1","javascript:DrillDown('../pages/AffCert50059.aspx?1=1&amp;id="&amp;AB145&amp;"')",IF(TRIM(AD145)="2","javascript:DrillDown('../pages/AffCertTaxCredit.aspx?1=1&amp;id="&amp;AB145&amp;"')",IF(TRIM(AD145)="6","javascript:DrillDown('../pages/AffCertHOME.aspx?1=1&amp;id="&amp;AB145&amp;"')",IF(TRIM(AD145)="7","javascript:DrillDown('../pages/AffCertRD.aspx?1=1&amp;id="&amp;AB145&amp;"')",IF(TRIM(AD145)="8","javascript:DrillDown('../pages/AffCertLocalProgram.aspx?1=1&amp;id="&amp;AB145&amp;"')",""))))),""),AF145)</f>
        <v/>
      </c>
      <c r="K145" s="25" t="s">
        <v>70</v>
      </c>
      <c r="L145" s="22">
        <v>1101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85</v>
      </c>
      <c r="S145" s="22">
        <v>0</v>
      </c>
      <c r="T145" s="22">
        <v>0</v>
      </c>
      <c r="U145" s="22">
        <v>0</v>
      </c>
      <c r="V145" s="14">
        <v>51685</v>
      </c>
      <c r="W145" s="8" t="s">
        <v>281</v>
      </c>
      <c r="X145" s="7">
        <v>3530</v>
      </c>
      <c r="Y145" s="8" t="s">
        <v>63</v>
      </c>
      <c r="Z145" s="35"/>
      <c r="AA145" s="35" t="s">
        <v>43</v>
      </c>
      <c r="AB145" s="9"/>
      <c r="AC145" s="10" t="s">
        <v>70</v>
      </c>
      <c r="AD145" s="10"/>
      <c r="AE145" s="10"/>
      <c r="AF145" s="10" t="str">
        <f>IF(AE145&gt;0,AC145&amp;"-"&amp;AE145,AC145)</f>
        <v/>
      </c>
      <c r="AG145" s="10">
        <v>1256</v>
      </c>
      <c r="AH145" s="10" t="s">
        <v>68</v>
      </c>
      <c r="AI145" s="6">
        <v>1201</v>
      </c>
      <c r="AJ145" s="6">
        <v>1101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85</v>
      </c>
      <c r="AQ145" s="6">
        <v>0</v>
      </c>
      <c r="AR145" s="6">
        <v>0</v>
      </c>
      <c r="AS145" s="6">
        <v>0</v>
      </c>
      <c r="AT145" s="29" t="str">
        <f>IF(LEN(B145)=0,"",1)</f>
        <v/>
      </c>
      <c r="AU145" t="s">
        <v>60</v>
      </c>
    </row>
    <row r="146" spans="1:47" ht="12.75">
      <c r="A146" s="30" t="str">
        <f>HYPERLINK(IF($AV$1="SCREEN","javascript:DrillDown('../pages/CommonProperty.aspx?1=1&amp;PropertyId="&amp;AG146&amp;"')",""),B146)</f>
        <v/>
      </c>
      <c r="B146" s="20"/>
      <c r="C146" s="21" t="str">
        <f>HYPERLINK(IF($AV$1="SCREEN","javascript:DrillDown('../pages/UnitSwitch.aspx?1=1&amp;UnitId="&amp;V146&amp;"')",""),W146)</f>
        <v xml:space="preserve">09-207  </v>
      </c>
      <c r="D146" s="21" t="str">
        <f>HYPERLINK(IF($AV$1="SCREEN","javascript:DrillDown('../pages/CommonUnitType.aspx?1=1&amp;UnitTypeId="&amp;X146&amp;"')",""),Y146)</f>
        <v xml:space="preserve">at-3-tc </v>
      </c>
      <c r="E146" s="22">
        <v>1201</v>
      </c>
      <c r="F146" s="23">
        <v>3</v>
      </c>
      <c r="G146" s="32" t="str">
        <f>HYPERLINK(IF(OR(TRIM(AA146)="VACANT",$AV$1="EXCEL"),"","javascript:DrillDown('../pages/TenantSwitch.aspx?1=1&amp;TenantId="&amp;Z146&amp;"')"),AA146)</f>
        <v>VACANT</v>
      </c>
      <c r="H146" s="24"/>
      <c r="I146" s="24" t="s">
        <v>70</v>
      </c>
      <c r="J146" s="23" t="str">
        <f>HYPERLINK(IF($AV$1="SCREEN",IF(TRIM(AD146)="1","javascript:DrillDown('../pages/AffCert50059.aspx?1=1&amp;id="&amp;AB146&amp;"')",IF(TRIM(AD146)="2","javascript:DrillDown('../pages/AffCertTaxCredit.aspx?1=1&amp;id="&amp;AB146&amp;"')",IF(TRIM(AD146)="6","javascript:DrillDown('../pages/AffCertHOME.aspx?1=1&amp;id="&amp;AB146&amp;"')",IF(TRIM(AD146)="7","javascript:DrillDown('../pages/AffCertRD.aspx?1=1&amp;id="&amp;AB146&amp;"')",IF(TRIM(AD146)="8","javascript:DrillDown('../pages/AffCertLocalProgram.aspx?1=1&amp;id="&amp;AB146&amp;"')",""))))),""),AF146)</f>
        <v/>
      </c>
      <c r="K146" s="25" t="s">
        <v>70</v>
      </c>
      <c r="L146" s="22">
        <v>1263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107</v>
      </c>
      <c r="S146" s="22">
        <v>0</v>
      </c>
      <c r="T146" s="22">
        <v>0</v>
      </c>
      <c r="U146" s="22">
        <v>0</v>
      </c>
      <c r="V146" s="14">
        <v>51692</v>
      </c>
      <c r="W146" s="8" t="s">
        <v>282</v>
      </c>
      <c r="X146" s="7">
        <v>3531</v>
      </c>
      <c r="Y146" s="8" t="s">
        <v>53</v>
      </c>
      <c r="Z146" s="35"/>
      <c r="AA146" s="35" t="s">
        <v>43</v>
      </c>
      <c r="AB146" s="9"/>
      <c r="AC146" s="10" t="s">
        <v>70</v>
      </c>
      <c r="AD146" s="10"/>
      <c r="AE146" s="10"/>
      <c r="AF146" s="10" t="str">
        <f>IF(AE146&gt;0,AC146&amp;"-"&amp;AE146,AC146)</f>
        <v/>
      </c>
      <c r="AG146" s="10">
        <v>1256</v>
      </c>
      <c r="AH146" s="10" t="s">
        <v>68</v>
      </c>
      <c r="AI146" s="6">
        <v>1201</v>
      </c>
      <c r="AJ146" s="6">
        <v>1263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107</v>
      </c>
      <c r="AQ146" s="6">
        <v>0</v>
      </c>
      <c r="AR146" s="6">
        <v>0</v>
      </c>
      <c r="AS146" s="6">
        <v>0</v>
      </c>
      <c r="AT146" s="29" t="str">
        <f>IF(LEN(B146)=0,"",1)</f>
        <v/>
      </c>
      <c r="AU146" t="s">
        <v>60</v>
      </c>
    </row>
    <row r="147" spans="1:47" ht="12.75">
      <c r="A147" s="30" t="str">
        <f>HYPERLINK(IF($AV$1="SCREEN","javascript:DrillDown('../pages/CommonProperty.aspx?1=1&amp;PropertyId="&amp;AG147&amp;"')",""),B147)</f>
        <v/>
      </c>
      <c r="B147" s="20"/>
      <c r="C147" s="21" t="str">
        <f>HYPERLINK(IF($AV$1="SCREEN","javascript:DrillDown('../pages/UnitSwitch.aspx?1=1&amp;UnitId="&amp;V147&amp;"')",""),W147)</f>
        <v xml:space="preserve">09-208  </v>
      </c>
      <c r="D147" s="21" t="str">
        <f>HYPERLINK(IF($AV$1="SCREEN","javascript:DrillDown('../pages/CommonUnitType.aspx?1=1&amp;UnitTypeId="&amp;X147&amp;"')",""),Y147)</f>
        <v xml:space="preserve">at-3-tc </v>
      </c>
      <c r="E147" s="22">
        <v>1201</v>
      </c>
      <c r="F147" s="23">
        <v>3</v>
      </c>
      <c r="G147" s="32" t="str">
        <f>HYPERLINK(IF(OR(TRIM(AA147)="VACANT",$AV$1="EXCEL"),"","javascript:DrillDown('../pages/TenantSwitch.aspx?1=1&amp;TenantId="&amp;Z147&amp;"')"),AA147)</f>
        <v>VACANT</v>
      </c>
      <c r="H147" s="24"/>
      <c r="I147" s="24" t="s">
        <v>70</v>
      </c>
      <c r="J147" s="23" t="str">
        <f>HYPERLINK(IF($AV$1="SCREEN",IF(TRIM(AD147)="1","javascript:DrillDown('../pages/AffCert50059.aspx?1=1&amp;id="&amp;AB147&amp;"')",IF(TRIM(AD147)="2","javascript:DrillDown('../pages/AffCertTaxCredit.aspx?1=1&amp;id="&amp;AB147&amp;"')",IF(TRIM(AD147)="6","javascript:DrillDown('../pages/AffCertHOME.aspx?1=1&amp;id="&amp;AB147&amp;"')",IF(TRIM(AD147)="7","javascript:DrillDown('../pages/AffCertRD.aspx?1=1&amp;id="&amp;AB147&amp;"')",IF(TRIM(AD147)="8","javascript:DrillDown('../pages/AffCertLocalProgram.aspx?1=1&amp;id="&amp;AB147&amp;"')",""))))),""),AF147)</f>
        <v/>
      </c>
      <c r="K147" s="25" t="s">
        <v>70</v>
      </c>
      <c r="L147" s="22">
        <v>1263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107</v>
      </c>
      <c r="S147" s="22">
        <v>0</v>
      </c>
      <c r="T147" s="22">
        <v>0</v>
      </c>
      <c r="U147" s="22">
        <v>0</v>
      </c>
      <c r="V147" s="14">
        <v>51693</v>
      </c>
      <c r="W147" s="8" t="s">
        <v>283</v>
      </c>
      <c r="X147" s="7">
        <v>3531</v>
      </c>
      <c r="Y147" s="8" t="s">
        <v>53</v>
      </c>
      <c r="Z147" s="35"/>
      <c r="AA147" s="35" t="s">
        <v>43</v>
      </c>
      <c r="AB147" s="9"/>
      <c r="AC147" s="10" t="s">
        <v>70</v>
      </c>
      <c r="AD147" s="10"/>
      <c r="AE147" s="10"/>
      <c r="AF147" s="10" t="str">
        <f>IF(AE147&gt;0,AC147&amp;"-"&amp;AE147,AC147)</f>
        <v/>
      </c>
      <c r="AG147" s="10">
        <v>1256</v>
      </c>
      <c r="AH147" s="10" t="s">
        <v>68</v>
      </c>
      <c r="AI147" s="6">
        <v>1201</v>
      </c>
      <c r="AJ147" s="6">
        <v>1263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107</v>
      </c>
      <c r="AQ147" s="6">
        <v>0</v>
      </c>
      <c r="AR147" s="6">
        <v>0</v>
      </c>
      <c r="AS147" s="6">
        <v>0</v>
      </c>
      <c r="AT147" s="29" t="str">
        <f>IF(LEN(B147)=0,"",1)</f>
        <v/>
      </c>
      <c r="AU147" t="s">
        <v>60</v>
      </c>
    </row>
    <row r="148" spans="1:47" ht="12.75">
      <c r="A148" s="30" t="str">
        <f>HYPERLINK(IF($AV$1="SCREEN","javascript:DrillDown('../pages/CommonProperty.aspx?1=1&amp;PropertyId="&amp;AG148&amp;"')",""),B148)</f>
        <v/>
      </c>
      <c r="B148" s="20"/>
      <c r="C148" s="21" t="str">
        <f>HYPERLINK(IF($AV$1="SCREEN","javascript:DrillDown('../pages/UnitSwitch.aspx?1=1&amp;UnitId="&amp;V148&amp;"')",""),W148)</f>
        <v xml:space="preserve">10-101  </v>
      </c>
      <c r="D148" s="21" t="str">
        <f>HYPERLINK(IF($AV$1="SCREEN","javascript:DrillDown('../pages/CommonUnitType.aspx?1=1&amp;UnitTypeId="&amp;X148&amp;"')",""),Y148)</f>
        <v xml:space="preserve">at-2-tc </v>
      </c>
      <c r="E148" s="22">
        <v>1003</v>
      </c>
      <c r="F148" s="23">
        <v>2</v>
      </c>
      <c r="G148" s="32" t="str">
        <f>HYPERLINK(IF(OR(TRIM(AA148)="VACANT",$AV$1="EXCEL"),"","javascript:DrillDown('../pages/TenantSwitch.aspx?1=1&amp;TenantId="&amp;Z148&amp;"')"),AA148)</f>
        <v>VACANT</v>
      </c>
      <c r="H148" s="24"/>
      <c r="I148" s="24" t="s">
        <v>70</v>
      </c>
      <c r="J148" s="23" t="str">
        <f>HYPERLINK(IF($AV$1="SCREEN",IF(TRIM(AD148)="1","javascript:DrillDown('../pages/AffCert50059.aspx?1=1&amp;id="&amp;AB148&amp;"')",IF(TRIM(AD148)="2","javascript:DrillDown('../pages/AffCertTaxCredit.aspx?1=1&amp;id="&amp;AB148&amp;"')",IF(TRIM(AD148)="6","javascript:DrillDown('../pages/AffCertHOME.aspx?1=1&amp;id="&amp;AB148&amp;"')",IF(TRIM(AD148)="7","javascript:DrillDown('../pages/AffCertRD.aspx?1=1&amp;id="&amp;AB148&amp;"')",IF(TRIM(AD148)="8","javascript:DrillDown('../pages/AffCertLocalProgram.aspx?1=1&amp;id="&amp;AB148&amp;"')",""))))),""),AF148)</f>
        <v/>
      </c>
      <c r="K148" s="25" t="s">
        <v>70</v>
      </c>
      <c r="L148" s="22">
        <v>1101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85</v>
      </c>
      <c r="S148" s="22">
        <v>0</v>
      </c>
      <c r="T148" s="22">
        <v>0</v>
      </c>
      <c r="U148" s="22">
        <v>0</v>
      </c>
      <c r="V148" s="14">
        <v>51698</v>
      </c>
      <c r="W148" s="8" t="s">
        <v>284</v>
      </c>
      <c r="X148" s="7">
        <v>3530</v>
      </c>
      <c r="Y148" s="8" t="s">
        <v>63</v>
      </c>
      <c r="Z148" s="35"/>
      <c r="AA148" s="35" t="s">
        <v>43</v>
      </c>
      <c r="AB148" s="9"/>
      <c r="AC148" s="10" t="s">
        <v>70</v>
      </c>
      <c r="AD148" s="10"/>
      <c r="AE148" s="10"/>
      <c r="AF148" s="10" t="str">
        <f>IF(AE148&gt;0,AC148&amp;"-"&amp;AE148,AC148)</f>
        <v/>
      </c>
      <c r="AG148" s="10">
        <v>1256</v>
      </c>
      <c r="AH148" s="10" t="s">
        <v>68</v>
      </c>
      <c r="AI148" s="6">
        <v>1003</v>
      </c>
      <c r="AJ148" s="6">
        <v>1101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85</v>
      </c>
      <c r="AQ148" s="6">
        <v>0</v>
      </c>
      <c r="AR148" s="6">
        <v>0</v>
      </c>
      <c r="AS148" s="6">
        <v>0</v>
      </c>
      <c r="AT148" s="29" t="str">
        <f>IF(LEN(B148)=0,"",1)</f>
        <v/>
      </c>
      <c r="AU148" t="s">
        <v>60</v>
      </c>
    </row>
    <row r="149" spans="1:47" ht="12.75">
      <c r="A149" s="30" t="str">
        <f>HYPERLINK(IF($AV$1="SCREEN","javascript:DrillDown('../pages/CommonProperty.aspx?1=1&amp;PropertyId="&amp;AG149&amp;"')",""),B149)</f>
        <v/>
      </c>
      <c r="B149" s="20"/>
      <c r="C149" s="21" t="str">
        <f>HYPERLINK(IF($AV$1="SCREEN","javascript:DrillDown('../pages/UnitSwitch.aspx?1=1&amp;UnitId="&amp;V149&amp;"')",""),W149)</f>
        <v xml:space="preserve">10-102  </v>
      </c>
      <c r="D149" s="21" t="str">
        <f>HYPERLINK(IF($AV$1="SCREEN","javascript:DrillDown('../pages/CommonUnitType.aspx?1=1&amp;UnitTypeId="&amp;X149&amp;"')",""),Y149)</f>
        <v xml:space="preserve">at-2-tc </v>
      </c>
      <c r="E149" s="22">
        <v>1003</v>
      </c>
      <c r="F149" s="23">
        <v>2</v>
      </c>
      <c r="G149" s="32" t="str">
        <f>HYPERLINK(IF(OR(TRIM(AA149)="VACANT",$AV$1="EXCEL"),"","javascript:DrillDown('../pages/TenantSwitch.aspx?1=1&amp;TenantId="&amp;Z149&amp;"')"),AA149)</f>
        <v>Jones, Linda</v>
      </c>
      <c r="H149" s="24" t="s">
        <v>71</v>
      </c>
      <c r="I149" s="24" t="s">
        <v>70</v>
      </c>
      <c r="J149" s="23" t="str">
        <f>HYPERLINK(IF($AV$1="SCREEN",IF(TRIM(AD149)="1","javascript:DrillDown('../pages/AffCert50059.aspx?1=1&amp;id="&amp;AB149&amp;"')",IF(TRIM(AD149)="2","javascript:DrillDown('../pages/AffCertTaxCredit.aspx?1=1&amp;id="&amp;AB149&amp;"')",IF(TRIM(AD149)="6","javascript:DrillDown('../pages/AffCertHOME.aspx?1=1&amp;id="&amp;AB149&amp;"')",IF(TRIM(AD149)="7","javascript:DrillDown('../pages/AffCertRD.aspx?1=1&amp;id="&amp;AB149&amp;"')",IF(TRIM(AD149)="8","javascript:DrillDown('../pages/AffCertLocalProgram.aspx?1=1&amp;id="&amp;AB149&amp;"')",""))))),""),AF149)</f>
        <v>AR</v>
      </c>
      <c r="K149" s="25" t="s">
        <v>285</v>
      </c>
      <c r="L149" s="22">
        <v>1101</v>
      </c>
      <c r="M149" s="22">
        <v>1186</v>
      </c>
      <c r="N149" s="22">
        <v>0</v>
      </c>
      <c r="O149" s="22">
        <v>0</v>
      </c>
      <c r="P149" s="22">
        <v>555</v>
      </c>
      <c r="Q149" s="22">
        <v>631</v>
      </c>
      <c r="R149" s="22">
        <v>0</v>
      </c>
      <c r="S149" s="22">
        <v>0</v>
      </c>
      <c r="T149" s="22">
        <v>631</v>
      </c>
      <c r="U149" s="22">
        <v>0</v>
      </c>
      <c r="V149" s="14">
        <v>51699</v>
      </c>
      <c r="W149" s="8" t="s">
        <v>286</v>
      </c>
      <c r="X149" s="7">
        <v>3530</v>
      </c>
      <c r="Y149" s="8" t="s">
        <v>63</v>
      </c>
      <c r="Z149" s="35">
        <v>163534</v>
      </c>
      <c r="AA149" s="35" t="s">
        <v>287</v>
      </c>
      <c r="AB149" s="9">
        <v>571646</v>
      </c>
      <c r="AC149" s="10" t="s">
        <v>67</v>
      </c>
      <c r="AD149" s="10">
        <v>2</v>
      </c>
      <c r="AE149" s="10">
        <v>0</v>
      </c>
      <c r="AF149" s="10" t="str">
        <f>IF(AE149&gt;0,AC149&amp;"-"&amp;AE149,AC149)</f>
        <v>AR</v>
      </c>
      <c r="AG149" s="10">
        <v>1256</v>
      </c>
      <c r="AH149" s="10" t="s">
        <v>68</v>
      </c>
      <c r="AI149" s="6">
        <v>1003</v>
      </c>
      <c r="AJ149" s="6">
        <v>1101</v>
      </c>
      <c r="AK149" s="6">
        <v>1186</v>
      </c>
      <c r="AL149" s="6">
        <v>0</v>
      </c>
      <c r="AM149" s="6">
        <v>0</v>
      </c>
      <c r="AN149" s="6">
        <v>555</v>
      </c>
      <c r="AO149" s="6">
        <v>631</v>
      </c>
      <c r="AP149" s="6">
        <v>0</v>
      </c>
      <c r="AQ149" s="6">
        <v>0</v>
      </c>
      <c r="AR149" s="6">
        <v>631</v>
      </c>
      <c r="AS149" s="6">
        <v>0</v>
      </c>
      <c r="AT149" s="29" t="str">
        <f>IF(LEN(B149)=0,"",1)</f>
        <v/>
      </c>
      <c r="AU149" t="s">
        <v>60</v>
      </c>
    </row>
    <row r="150" spans="1:47" ht="12.75">
      <c r="A150" s="30" t="str">
        <f>HYPERLINK(IF($AV$1="SCREEN","javascript:DrillDown('../pages/CommonProperty.aspx?1=1&amp;PropertyId="&amp;AG150&amp;"')",""),B150)</f>
        <v/>
      </c>
      <c r="B150" s="20"/>
      <c r="C150" s="21" t="str">
        <f>HYPERLINK(IF($AV$1="SCREEN","javascript:DrillDown('../pages/UnitSwitch.aspx?1=1&amp;UnitId="&amp;V150&amp;"')",""),W150)</f>
        <v xml:space="preserve">10-103  </v>
      </c>
      <c r="D150" s="21" t="str">
        <f>HYPERLINK(IF($AV$1="SCREEN","javascript:DrillDown('../pages/CommonUnitType.aspx?1=1&amp;UnitTypeId="&amp;X150&amp;"')",""),Y150)</f>
        <v xml:space="preserve">at-2-tc </v>
      </c>
      <c r="E150" s="22">
        <v>749</v>
      </c>
      <c r="F150" s="23">
        <v>1</v>
      </c>
      <c r="G150" s="32" t="str">
        <f>HYPERLINK(IF(OR(TRIM(AA150)="VACANT",$AV$1="EXCEL"),"","javascript:DrillDown('../pages/TenantSwitch.aspx?1=1&amp;TenantId="&amp;Z150&amp;"')"),AA150)</f>
        <v>VACANT</v>
      </c>
      <c r="H150" s="24"/>
      <c r="I150" s="24" t="s">
        <v>70</v>
      </c>
      <c r="J150" s="23" t="str">
        <f>HYPERLINK(IF($AV$1="SCREEN",IF(TRIM(AD150)="1","javascript:DrillDown('../pages/AffCert50059.aspx?1=1&amp;id="&amp;AB150&amp;"')",IF(TRIM(AD150)="2","javascript:DrillDown('../pages/AffCertTaxCredit.aspx?1=1&amp;id="&amp;AB150&amp;"')",IF(TRIM(AD150)="6","javascript:DrillDown('../pages/AffCertHOME.aspx?1=1&amp;id="&amp;AB150&amp;"')",IF(TRIM(AD150)="7","javascript:DrillDown('../pages/AffCertRD.aspx?1=1&amp;id="&amp;AB150&amp;"')",IF(TRIM(AD150)="8","javascript:DrillDown('../pages/AffCertLocalProgram.aspx?1=1&amp;id="&amp;AB150&amp;"')",""))))),""),AF150)</f>
        <v/>
      </c>
      <c r="K150" s="25" t="s">
        <v>70</v>
      </c>
      <c r="L150" s="22">
        <v>1101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85</v>
      </c>
      <c r="S150" s="22">
        <v>0</v>
      </c>
      <c r="T150" s="22">
        <v>0</v>
      </c>
      <c r="U150" s="22">
        <v>0</v>
      </c>
      <c r="V150" s="14">
        <v>51700</v>
      </c>
      <c r="W150" s="8" t="s">
        <v>288</v>
      </c>
      <c r="X150" s="7">
        <v>3530</v>
      </c>
      <c r="Y150" s="8" t="s">
        <v>63</v>
      </c>
      <c r="Z150" s="35"/>
      <c r="AA150" s="35" t="s">
        <v>43</v>
      </c>
      <c r="AB150" s="9"/>
      <c r="AC150" s="10" t="s">
        <v>70</v>
      </c>
      <c r="AD150" s="10"/>
      <c r="AE150" s="10"/>
      <c r="AF150" s="10" t="str">
        <f>IF(AE150&gt;0,AC150&amp;"-"&amp;AE150,AC150)</f>
        <v/>
      </c>
      <c r="AG150" s="10">
        <v>1256</v>
      </c>
      <c r="AH150" s="10" t="s">
        <v>68</v>
      </c>
      <c r="AI150" s="6">
        <v>749</v>
      </c>
      <c r="AJ150" s="6">
        <v>1101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85</v>
      </c>
      <c r="AQ150" s="6">
        <v>0</v>
      </c>
      <c r="AR150" s="6">
        <v>0</v>
      </c>
      <c r="AS150" s="6">
        <v>0</v>
      </c>
      <c r="AT150" s="29" t="str">
        <f>IF(LEN(B150)=0,"",1)</f>
        <v/>
      </c>
      <c r="AU150" t="s">
        <v>60</v>
      </c>
    </row>
    <row r="151" spans="1:47" ht="12.75">
      <c r="A151" s="30" t="str">
        <f>HYPERLINK(IF($AV$1="SCREEN","javascript:DrillDown('../pages/CommonProperty.aspx?1=1&amp;PropertyId="&amp;AG151&amp;"')",""),B151)</f>
        <v/>
      </c>
      <c r="B151" s="20"/>
      <c r="C151" s="21" t="str">
        <f>HYPERLINK(IF($AV$1="SCREEN","javascript:DrillDown('../pages/UnitSwitch.aspx?1=1&amp;UnitId="&amp;V151&amp;"')",""),W151)</f>
        <v xml:space="preserve">10-104  </v>
      </c>
      <c r="D151" s="21" t="str">
        <f>HYPERLINK(IF($AV$1="SCREEN","javascript:DrillDown('../pages/CommonUnitType.aspx?1=1&amp;UnitTypeId="&amp;X151&amp;"')",""),Y151)</f>
        <v xml:space="preserve">at-2-tc </v>
      </c>
      <c r="E151" s="22">
        <v>749</v>
      </c>
      <c r="F151" s="23">
        <v>1</v>
      </c>
      <c r="G151" s="32" t="str">
        <f>HYPERLINK(IF(OR(TRIM(AA151)="VACANT",$AV$1="EXCEL"),"","javascript:DrillDown('../pages/TenantSwitch.aspx?1=1&amp;TenantId="&amp;Z151&amp;"')"),AA151)</f>
        <v>VACANT</v>
      </c>
      <c r="H151" s="24"/>
      <c r="I151" s="24" t="s">
        <v>70</v>
      </c>
      <c r="J151" s="23" t="str">
        <f>HYPERLINK(IF($AV$1="SCREEN",IF(TRIM(AD151)="1","javascript:DrillDown('../pages/AffCert50059.aspx?1=1&amp;id="&amp;AB151&amp;"')",IF(TRIM(AD151)="2","javascript:DrillDown('../pages/AffCertTaxCredit.aspx?1=1&amp;id="&amp;AB151&amp;"')",IF(TRIM(AD151)="6","javascript:DrillDown('../pages/AffCertHOME.aspx?1=1&amp;id="&amp;AB151&amp;"')",IF(TRIM(AD151)="7","javascript:DrillDown('../pages/AffCertRD.aspx?1=1&amp;id="&amp;AB151&amp;"')",IF(TRIM(AD151)="8","javascript:DrillDown('../pages/AffCertLocalProgram.aspx?1=1&amp;id="&amp;AB151&amp;"')",""))))),""),AF151)</f>
        <v/>
      </c>
      <c r="K151" s="25" t="s">
        <v>70</v>
      </c>
      <c r="L151" s="22">
        <v>1101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85</v>
      </c>
      <c r="S151" s="22">
        <v>0</v>
      </c>
      <c r="T151" s="22">
        <v>0</v>
      </c>
      <c r="U151" s="22">
        <v>0</v>
      </c>
      <c r="V151" s="14">
        <v>51701</v>
      </c>
      <c r="W151" s="8" t="s">
        <v>289</v>
      </c>
      <c r="X151" s="7">
        <v>3530</v>
      </c>
      <c r="Y151" s="8" t="s">
        <v>63</v>
      </c>
      <c r="Z151" s="35"/>
      <c r="AA151" s="35" t="s">
        <v>43</v>
      </c>
      <c r="AB151" s="9"/>
      <c r="AC151" s="10" t="s">
        <v>70</v>
      </c>
      <c r="AD151" s="10"/>
      <c r="AE151" s="10"/>
      <c r="AF151" s="10" t="str">
        <f>IF(AE151&gt;0,AC151&amp;"-"&amp;AE151,AC151)</f>
        <v/>
      </c>
      <c r="AG151" s="10">
        <v>1256</v>
      </c>
      <c r="AH151" s="10" t="s">
        <v>68</v>
      </c>
      <c r="AI151" s="6">
        <v>749</v>
      </c>
      <c r="AJ151" s="6">
        <v>1101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85</v>
      </c>
      <c r="AQ151" s="6">
        <v>0</v>
      </c>
      <c r="AR151" s="6">
        <v>0</v>
      </c>
      <c r="AS151" s="6">
        <v>0</v>
      </c>
      <c r="AT151" s="29" t="str">
        <f>IF(LEN(B151)=0,"",1)</f>
        <v/>
      </c>
      <c r="AU151" t="s">
        <v>60</v>
      </c>
    </row>
    <row r="152" spans="1:47" ht="12.75">
      <c r="A152" s="30" t="str">
        <f>HYPERLINK(IF($AV$1="SCREEN","javascript:DrillDown('../pages/CommonProperty.aspx?1=1&amp;PropertyId="&amp;AG152&amp;"')",""),B152)</f>
        <v/>
      </c>
      <c r="B152" s="20"/>
      <c r="C152" s="21" t="str">
        <f>HYPERLINK(IF($AV$1="SCREEN","javascript:DrillDown('../pages/UnitSwitch.aspx?1=1&amp;UnitId="&amp;V152&amp;"')",""),W152)</f>
        <v xml:space="preserve">10-105  </v>
      </c>
      <c r="D152" s="21" t="str">
        <f>HYPERLINK(IF($AV$1="SCREEN","javascript:DrillDown('../pages/CommonUnitType.aspx?1=1&amp;UnitTypeId="&amp;X152&amp;"')",""),Y152)</f>
        <v xml:space="preserve">at-2-tc </v>
      </c>
      <c r="E152" s="22">
        <v>1003</v>
      </c>
      <c r="F152" s="23">
        <v>2</v>
      </c>
      <c r="G152" s="32" t="str">
        <f>HYPERLINK(IF(OR(TRIM(AA152)="VACANT",$AV$1="EXCEL"),"","javascript:DrillDown('../pages/TenantSwitch.aspx?1=1&amp;TenantId="&amp;Z152&amp;"')"),AA152)</f>
        <v>VACANT</v>
      </c>
      <c r="H152" s="24"/>
      <c r="I152" s="24" t="s">
        <v>70</v>
      </c>
      <c r="J152" s="23" t="str">
        <f>HYPERLINK(IF($AV$1="SCREEN",IF(TRIM(AD152)="1","javascript:DrillDown('../pages/AffCert50059.aspx?1=1&amp;id="&amp;AB152&amp;"')",IF(TRIM(AD152)="2","javascript:DrillDown('../pages/AffCertTaxCredit.aspx?1=1&amp;id="&amp;AB152&amp;"')",IF(TRIM(AD152)="6","javascript:DrillDown('../pages/AffCertHOME.aspx?1=1&amp;id="&amp;AB152&amp;"')",IF(TRIM(AD152)="7","javascript:DrillDown('../pages/AffCertRD.aspx?1=1&amp;id="&amp;AB152&amp;"')",IF(TRIM(AD152)="8","javascript:DrillDown('../pages/AffCertLocalProgram.aspx?1=1&amp;id="&amp;AB152&amp;"')",""))))),""),AF152)</f>
        <v/>
      </c>
      <c r="K152" s="25" t="s">
        <v>70</v>
      </c>
      <c r="L152" s="22">
        <v>1101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85</v>
      </c>
      <c r="S152" s="22">
        <v>0</v>
      </c>
      <c r="T152" s="22">
        <v>0</v>
      </c>
      <c r="U152" s="22">
        <v>0</v>
      </c>
      <c r="V152" s="14">
        <v>51702</v>
      </c>
      <c r="W152" s="8" t="s">
        <v>290</v>
      </c>
      <c r="X152" s="7">
        <v>3530</v>
      </c>
      <c r="Y152" s="8" t="s">
        <v>63</v>
      </c>
      <c r="Z152" s="35"/>
      <c r="AA152" s="35" t="s">
        <v>43</v>
      </c>
      <c r="AB152" s="9"/>
      <c r="AC152" s="10" t="s">
        <v>70</v>
      </c>
      <c r="AD152" s="10"/>
      <c r="AE152" s="10"/>
      <c r="AF152" s="10" t="str">
        <f>IF(AE152&gt;0,AC152&amp;"-"&amp;AE152,AC152)</f>
        <v/>
      </c>
      <c r="AG152" s="10">
        <v>1256</v>
      </c>
      <c r="AH152" s="10" t="s">
        <v>68</v>
      </c>
      <c r="AI152" s="6">
        <v>1003</v>
      </c>
      <c r="AJ152" s="6">
        <v>1101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85</v>
      </c>
      <c r="AQ152" s="6">
        <v>0</v>
      </c>
      <c r="AR152" s="6">
        <v>0</v>
      </c>
      <c r="AS152" s="6">
        <v>0</v>
      </c>
      <c r="AT152" s="29" t="str">
        <f>IF(LEN(B152)=0,"",1)</f>
        <v/>
      </c>
      <c r="AU152" t="s">
        <v>60</v>
      </c>
    </row>
    <row r="153" spans="1:47" ht="12.75">
      <c r="A153" s="30" t="str">
        <f>HYPERLINK(IF($AV$1="SCREEN","javascript:DrillDown('../pages/CommonProperty.aspx?1=1&amp;PropertyId="&amp;AG153&amp;"')",""),B153)</f>
        <v/>
      </c>
      <c r="B153" s="20"/>
      <c r="C153" s="21" t="str">
        <f>HYPERLINK(IF($AV$1="SCREEN","javascript:DrillDown('../pages/UnitSwitch.aspx?1=1&amp;UnitId="&amp;V153&amp;"')",""),W153)</f>
        <v xml:space="preserve">10-106  </v>
      </c>
      <c r="D153" s="21" t="str">
        <f>HYPERLINK(IF($AV$1="SCREEN","javascript:DrillDown('../pages/CommonUnitType.aspx?1=1&amp;UnitTypeId="&amp;X153&amp;"')",""),Y153)</f>
        <v xml:space="preserve">at-2-tc </v>
      </c>
      <c r="E153" s="22">
        <v>1003</v>
      </c>
      <c r="F153" s="23">
        <v>2</v>
      </c>
      <c r="G153" s="32" t="str">
        <f>HYPERLINK(IF(OR(TRIM(AA153)="VACANT",$AV$1="EXCEL"),"","javascript:DrillDown('../pages/TenantSwitch.aspx?1=1&amp;TenantId="&amp;Z153&amp;"')"),AA153)</f>
        <v>Wiltz, Marcie</v>
      </c>
      <c r="H153" s="24" t="s">
        <v>71</v>
      </c>
      <c r="I153" s="24" t="s">
        <v>70</v>
      </c>
      <c r="J153" s="23" t="str">
        <f>HYPERLINK(IF($AV$1="SCREEN",IF(TRIM(AD153)="1","javascript:DrillDown('../pages/AffCert50059.aspx?1=1&amp;id="&amp;AB153&amp;"')",IF(TRIM(AD153)="2","javascript:DrillDown('../pages/AffCertTaxCredit.aspx?1=1&amp;id="&amp;AB153&amp;"')",IF(TRIM(AD153)="6","javascript:DrillDown('../pages/AffCertHOME.aspx?1=1&amp;id="&amp;AB153&amp;"')",IF(TRIM(AD153)="7","javascript:DrillDown('../pages/AffCertRD.aspx?1=1&amp;id="&amp;AB153&amp;"')",IF(TRIM(AD153)="8","javascript:DrillDown('../pages/AffCertLocalProgram.aspx?1=1&amp;id="&amp;AB153&amp;"')",""))))),""),AF153)</f>
        <v>MI</v>
      </c>
      <c r="K153" s="25" t="s">
        <v>291</v>
      </c>
      <c r="L153" s="22">
        <v>1101</v>
      </c>
      <c r="M153" s="22">
        <v>1012</v>
      </c>
      <c r="N153" s="22">
        <v>0</v>
      </c>
      <c r="O153" s="22">
        <v>0</v>
      </c>
      <c r="P153" s="22">
        <v>0</v>
      </c>
      <c r="Q153" s="22">
        <v>1012</v>
      </c>
      <c r="R153" s="22">
        <v>0</v>
      </c>
      <c r="S153" s="22">
        <v>0</v>
      </c>
      <c r="T153" s="22">
        <v>1012</v>
      </c>
      <c r="U153" s="22">
        <v>0</v>
      </c>
      <c r="V153" s="14">
        <v>51703</v>
      </c>
      <c r="W153" s="8" t="s">
        <v>292</v>
      </c>
      <c r="X153" s="7">
        <v>3530</v>
      </c>
      <c r="Y153" s="8" t="s">
        <v>63</v>
      </c>
      <c r="Z153" s="35">
        <v>163535</v>
      </c>
      <c r="AA153" s="35" t="s">
        <v>293</v>
      </c>
      <c r="AB153" s="9">
        <v>550944</v>
      </c>
      <c r="AC153" s="10" t="s">
        <v>39</v>
      </c>
      <c r="AD153" s="10">
        <v>2</v>
      </c>
      <c r="AE153" s="10">
        <v>0</v>
      </c>
      <c r="AF153" s="10" t="str">
        <f>IF(AE153&gt;0,AC153&amp;"-"&amp;AE153,AC153)</f>
        <v>MI</v>
      </c>
      <c r="AG153" s="10">
        <v>1256</v>
      </c>
      <c r="AH153" s="10" t="s">
        <v>68</v>
      </c>
      <c r="AI153" s="6">
        <v>1003</v>
      </c>
      <c r="AJ153" s="6">
        <v>1101</v>
      </c>
      <c r="AK153" s="6">
        <v>1012</v>
      </c>
      <c r="AL153" s="6">
        <v>0</v>
      </c>
      <c r="AM153" s="6">
        <v>0</v>
      </c>
      <c r="AN153" s="6">
        <v>0</v>
      </c>
      <c r="AO153" s="6">
        <v>1012</v>
      </c>
      <c r="AP153" s="6">
        <v>0</v>
      </c>
      <c r="AQ153" s="6">
        <v>0</v>
      </c>
      <c r="AR153" s="6">
        <v>1012</v>
      </c>
      <c r="AS153" s="6">
        <v>0</v>
      </c>
      <c r="AT153" s="29" t="str">
        <f>IF(LEN(B153)=0,"",1)</f>
        <v/>
      </c>
      <c r="AU153" t="s">
        <v>60</v>
      </c>
    </row>
    <row r="154" spans="1:47" ht="12.75">
      <c r="A154" s="30" t="str">
        <f>HYPERLINK(IF($AV$1="SCREEN","javascript:DrillDown('../pages/CommonProperty.aspx?1=1&amp;PropertyId="&amp;AG154&amp;"')",""),B154)</f>
        <v/>
      </c>
      <c r="B154" s="20"/>
      <c r="C154" s="21" t="str">
        <f>HYPERLINK(IF($AV$1="SCREEN","javascript:DrillDown('../pages/UnitSwitch.aspx?1=1&amp;UnitId="&amp;V154&amp;"')",""),W154)</f>
        <v xml:space="preserve">10-107  </v>
      </c>
      <c r="D154" s="21" t="str">
        <f>HYPERLINK(IF($AV$1="SCREEN","javascript:DrillDown('../pages/CommonUnitType.aspx?1=1&amp;UnitTypeId="&amp;X154&amp;"')",""),Y154)</f>
        <v xml:space="preserve">at-1-tc </v>
      </c>
      <c r="E154" s="22">
        <v>1003</v>
      </c>
      <c r="F154" s="23">
        <v>2</v>
      </c>
      <c r="G154" s="32" t="str">
        <f>HYPERLINK(IF(OR(TRIM(AA154)="VACANT",$AV$1="EXCEL"),"","javascript:DrillDown('../pages/TenantSwitch.aspx?1=1&amp;TenantId="&amp;Z154&amp;"')"),AA154)</f>
        <v>Washington, Stacee</v>
      </c>
      <c r="H154" s="24" t="s">
        <v>71</v>
      </c>
      <c r="I154" s="24" t="s">
        <v>70</v>
      </c>
      <c r="J154" s="23" t="str">
        <f>HYPERLINK(IF($AV$1="SCREEN",IF(TRIM(AD154)="1","javascript:DrillDown('../pages/AffCert50059.aspx?1=1&amp;id="&amp;AB154&amp;"')",IF(TRIM(AD154)="2","javascript:DrillDown('../pages/AffCertTaxCredit.aspx?1=1&amp;id="&amp;AB154&amp;"')",IF(TRIM(AD154)="6","javascript:DrillDown('../pages/AffCertHOME.aspx?1=1&amp;id="&amp;AB154&amp;"')",IF(TRIM(AD154)="7","javascript:DrillDown('../pages/AffCertRD.aspx?1=1&amp;id="&amp;AB154&amp;"')",IF(TRIM(AD154)="8","javascript:DrillDown('../pages/AffCertLocalProgram.aspx?1=1&amp;id="&amp;AB154&amp;"')",""))))),""),AF154)</f>
        <v>AR</v>
      </c>
      <c r="K154" s="25" t="s">
        <v>294</v>
      </c>
      <c r="L154" s="22">
        <v>921</v>
      </c>
      <c r="M154" s="22">
        <v>854</v>
      </c>
      <c r="N154" s="22">
        <v>0</v>
      </c>
      <c r="O154" s="22">
        <v>0</v>
      </c>
      <c r="P154" s="22">
        <v>0</v>
      </c>
      <c r="Q154" s="22">
        <v>787</v>
      </c>
      <c r="R154" s="22">
        <v>67</v>
      </c>
      <c r="S154" s="22">
        <v>0</v>
      </c>
      <c r="T154" s="22">
        <v>854</v>
      </c>
      <c r="U154" s="22">
        <v>0</v>
      </c>
      <c r="V154" s="14">
        <v>51694</v>
      </c>
      <c r="W154" s="8" t="s">
        <v>295</v>
      </c>
      <c r="X154" s="7">
        <v>3529</v>
      </c>
      <c r="Y154" s="8" t="s">
        <v>59</v>
      </c>
      <c r="Z154" s="35">
        <v>163532</v>
      </c>
      <c r="AA154" s="35" t="s">
        <v>296</v>
      </c>
      <c r="AB154" s="9">
        <v>549107</v>
      </c>
      <c r="AC154" s="10" t="s">
        <v>67</v>
      </c>
      <c r="AD154" s="10">
        <v>2</v>
      </c>
      <c r="AE154" s="10">
        <v>0</v>
      </c>
      <c r="AF154" s="10" t="str">
        <f>IF(AE154&gt;0,AC154&amp;"-"&amp;AE154,AC154)</f>
        <v>AR</v>
      </c>
      <c r="AG154" s="10">
        <v>1256</v>
      </c>
      <c r="AH154" s="10" t="s">
        <v>68</v>
      </c>
      <c r="AI154" s="6">
        <v>1003</v>
      </c>
      <c r="AJ154" s="6">
        <v>921</v>
      </c>
      <c r="AK154" s="6">
        <v>854</v>
      </c>
      <c r="AL154" s="6">
        <v>0</v>
      </c>
      <c r="AM154" s="6">
        <v>0</v>
      </c>
      <c r="AN154" s="6">
        <v>0</v>
      </c>
      <c r="AO154" s="6">
        <v>787</v>
      </c>
      <c r="AP154" s="6">
        <v>67</v>
      </c>
      <c r="AQ154" s="6">
        <v>0</v>
      </c>
      <c r="AR154" s="6">
        <v>854</v>
      </c>
      <c r="AS154" s="6">
        <v>0</v>
      </c>
      <c r="AT154" s="29" t="str">
        <f>IF(LEN(B154)=0,"",1)</f>
        <v/>
      </c>
      <c r="AU154" t="s">
        <v>60</v>
      </c>
    </row>
    <row r="155" spans="1:47" ht="12.75">
      <c r="A155" s="30" t="str">
        <f>HYPERLINK(IF($AV$1="SCREEN","javascript:DrillDown('../pages/CommonProperty.aspx?1=1&amp;PropertyId="&amp;AG155&amp;"')",""),B155)</f>
        <v/>
      </c>
      <c r="B155" s="20"/>
      <c r="C155" s="21" t="str">
        <f>HYPERLINK(IF($AV$1="SCREEN","javascript:DrillDown('../pages/UnitSwitch.aspx?1=1&amp;UnitId="&amp;V155&amp;"')",""),W155)</f>
        <v xml:space="preserve">10-108  </v>
      </c>
      <c r="D155" s="21" t="str">
        <f>HYPERLINK(IF($AV$1="SCREEN","javascript:DrillDown('../pages/CommonUnitType.aspx?1=1&amp;UnitTypeId="&amp;X155&amp;"')",""),Y155)</f>
        <v xml:space="preserve">at-1-tc </v>
      </c>
      <c r="E155" s="22">
        <v>1003</v>
      </c>
      <c r="F155" s="23">
        <v>2</v>
      </c>
      <c r="G155" s="32" t="str">
        <f>HYPERLINK(IF(OR(TRIM(AA155)="VACANT",$AV$1="EXCEL"),"","javascript:DrillDown('../pages/TenantSwitch.aspx?1=1&amp;TenantId="&amp;Z155&amp;"')"),AA155)</f>
        <v>Guilliame, Lettie</v>
      </c>
      <c r="H155" s="24" t="s">
        <v>71</v>
      </c>
      <c r="I155" s="24" t="s">
        <v>70</v>
      </c>
      <c r="J155" s="23" t="str">
        <f>HYPERLINK(IF($AV$1="SCREEN",IF(TRIM(AD155)="1","javascript:DrillDown('../pages/AffCert50059.aspx?1=1&amp;id="&amp;AB155&amp;"')",IF(TRIM(AD155)="2","javascript:DrillDown('../pages/AffCertTaxCredit.aspx?1=1&amp;id="&amp;AB155&amp;"')",IF(TRIM(AD155)="6","javascript:DrillDown('../pages/AffCertHOME.aspx?1=1&amp;id="&amp;AB155&amp;"')",IF(TRIM(AD155)="7","javascript:DrillDown('../pages/AffCertRD.aspx?1=1&amp;id="&amp;AB155&amp;"')",IF(TRIM(AD155)="8","javascript:DrillDown('../pages/AffCertLocalProgram.aspx?1=1&amp;id="&amp;AB155&amp;"')",""))))),""),AF155)</f>
        <v>MI</v>
      </c>
      <c r="K155" s="25" t="s">
        <v>297</v>
      </c>
      <c r="L155" s="22">
        <v>921</v>
      </c>
      <c r="M155" s="22">
        <v>777</v>
      </c>
      <c r="N155" s="22">
        <v>0</v>
      </c>
      <c r="O155" s="22">
        <v>0</v>
      </c>
      <c r="P155" s="22">
        <v>0</v>
      </c>
      <c r="Q155" s="22">
        <v>777</v>
      </c>
      <c r="R155" s="22">
        <v>0</v>
      </c>
      <c r="S155" s="22">
        <v>0</v>
      </c>
      <c r="T155" s="22">
        <v>777</v>
      </c>
      <c r="U155" s="22">
        <v>0</v>
      </c>
      <c r="V155" s="14">
        <v>51695</v>
      </c>
      <c r="W155" s="8" t="s">
        <v>298</v>
      </c>
      <c r="X155" s="7">
        <v>3529</v>
      </c>
      <c r="Y155" s="8" t="s">
        <v>59</v>
      </c>
      <c r="Z155" s="35">
        <v>163533</v>
      </c>
      <c r="AA155" s="35" t="s">
        <v>299</v>
      </c>
      <c r="AB155" s="9">
        <v>550947</v>
      </c>
      <c r="AC155" s="10" t="s">
        <v>39</v>
      </c>
      <c r="AD155" s="10">
        <v>2</v>
      </c>
      <c r="AE155" s="10">
        <v>0</v>
      </c>
      <c r="AF155" s="10" t="str">
        <f>IF(AE155&gt;0,AC155&amp;"-"&amp;AE155,AC155)</f>
        <v>MI</v>
      </c>
      <c r="AG155" s="10">
        <v>1256</v>
      </c>
      <c r="AH155" s="10" t="s">
        <v>68</v>
      </c>
      <c r="AI155" s="6">
        <v>1003</v>
      </c>
      <c r="AJ155" s="6">
        <v>921</v>
      </c>
      <c r="AK155" s="6">
        <v>777</v>
      </c>
      <c r="AL155" s="6">
        <v>0</v>
      </c>
      <c r="AM155" s="6">
        <v>0</v>
      </c>
      <c r="AN155" s="6">
        <v>0</v>
      </c>
      <c r="AO155" s="6">
        <v>777</v>
      </c>
      <c r="AP155" s="6">
        <v>0</v>
      </c>
      <c r="AQ155" s="6">
        <v>0</v>
      </c>
      <c r="AR155" s="6">
        <v>777</v>
      </c>
      <c r="AS155" s="6">
        <v>0</v>
      </c>
      <c r="AT155" s="29" t="str">
        <f>IF(LEN(B155)=0,"",1)</f>
        <v/>
      </c>
      <c r="AU155" t="s">
        <v>60</v>
      </c>
    </row>
    <row r="156" spans="1:47" ht="12.75">
      <c r="A156" s="30" t="str">
        <f>HYPERLINK(IF($AV$1="SCREEN","javascript:DrillDown('../pages/CommonProperty.aspx?1=1&amp;PropertyId="&amp;AG156&amp;"')",""),B156)</f>
        <v/>
      </c>
      <c r="B156" s="20"/>
      <c r="C156" s="21" t="str">
        <f>HYPERLINK(IF($AV$1="SCREEN","javascript:DrillDown('../pages/UnitSwitch.aspx?1=1&amp;UnitId="&amp;V156&amp;"')",""),W156)</f>
        <v xml:space="preserve">10-201  </v>
      </c>
      <c r="D156" s="21" t="str">
        <f>HYPERLINK(IF($AV$1="SCREEN","javascript:DrillDown('../pages/CommonUnitType.aspx?1=1&amp;UnitTypeId="&amp;X156&amp;"')",""),Y156)</f>
        <v xml:space="preserve">at-2-tc </v>
      </c>
      <c r="E156" s="22">
        <v>1003</v>
      </c>
      <c r="F156" s="23">
        <v>2</v>
      </c>
      <c r="G156" s="32" t="str">
        <f>HYPERLINK(IF(OR(TRIM(AA156)="VACANT",$AV$1="EXCEL"),"","javascript:DrillDown('../pages/TenantSwitch.aspx?1=1&amp;TenantId="&amp;Z156&amp;"')"),AA156)</f>
        <v>VACANT</v>
      </c>
      <c r="H156" s="24"/>
      <c r="I156" s="24" t="s">
        <v>70</v>
      </c>
      <c r="J156" s="23" t="str">
        <f>HYPERLINK(IF($AV$1="SCREEN",IF(TRIM(AD156)="1","javascript:DrillDown('../pages/AffCert50059.aspx?1=1&amp;id="&amp;AB156&amp;"')",IF(TRIM(AD156)="2","javascript:DrillDown('../pages/AffCertTaxCredit.aspx?1=1&amp;id="&amp;AB156&amp;"')",IF(TRIM(AD156)="6","javascript:DrillDown('../pages/AffCertHOME.aspx?1=1&amp;id="&amp;AB156&amp;"')",IF(TRIM(AD156)="7","javascript:DrillDown('../pages/AffCertRD.aspx?1=1&amp;id="&amp;AB156&amp;"')",IF(TRIM(AD156)="8","javascript:DrillDown('../pages/AffCertLocalProgram.aspx?1=1&amp;id="&amp;AB156&amp;"')",""))))),""),AF156)</f>
        <v/>
      </c>
      <c r="K156" s="25" t="s">
        <v>70</v>
      </c>
      <c r="L156" s="22">
        <v>1101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85</v>
      </c>
      <c r="S156" s="22">
        <v>0</v>
      </c>
      <c r="T156" s="22">
        <v>0</v>
      </c>
      <c r="U156" s="22">
        <v>0</v>
      </c>
      <c r="V156" s="14">
        <v>51704</v>
      </c>
      <c r="W156" s="8" t="s">
        <v>300</v>
      </c>
      <c r="X156" s="7">
        <v>3530</v>
      </c>
      <c r="Y156" s="8" t="s">
        <v>63</v>
      </c>
      <c r="Z156" s="35"/>
      <c r="AA156" s="35" t="s">
        <v>43</v>
      </c>
      <c r="AB156" s="9"/>
      <c r="AC156" s="10" t="s">
        <v>70</v>
      </c>
      <c r="AD156" s="10"/>
      <c r="AE156" s="10"/>
      <c r="AF156" s="10" t="str">
        <f>IF(AE156&gt;0,AC156&amp;"-"&amp;AE156,AC156)</f>
        <v/>
      </c>
      <c r="AG156" s="10">
        <v>1256</v>
      </c>
      <c r="AH156" s="10" t="s">
        <v>68</v>
      </c>
      <c r="AI156" s="6">
        <v>1003</v>
      </c>
      <c r="AJ156" s="6">
        <v>1101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85</v>
      </c>
      <c r="AQ156" s="6">
        <v>0</v>
      </c>
      <c r="AR156" s="6">
        <v>0</v>
      </c>
      <c r="AS156" s="6">
        <v>0</v>
      </c>
      <c r="AT156" s="29" t="str">
        <f>IF(LEN(B156)=0,"",1)</f>
        <v/>
      </c>
      <c r="AU156" t="s">
        <v>60</v>
      </c>
    </row>
    <row r="157" spans="1:47" ht="12.75">
      <c r="A157" s="30" t="str">
        <f>HYPERLINK(IF($AV$1="SCREEN","javascript:DrillDown('../pages/CommonProperty.aspx?1=1&amp;PropertyId="&amp;AG157&amp;"')",""),B157)</f>
        <v/>
      </c>
      <c r="B157" s="20"/>
      <c r="C157" s="21" t="str">
        <f>HYPERLINK(IF($AV$1="SCREEN","javascript:DrillDown('../pages/UnitSwitch.aspx?1=1&amp;UnitId="&amp;V157&amp;"')",""),W157)</f>
        <v xml:space="preserve">10-202  </v>
      </c>
      <c r="D157" s="21" t="str">
        <f>HYPERLINK(IF($AV$1="SCREEN","javascript:DrillDown('../pages/CommonUnitType.aspx?1=1&amp;UnitTypeId="&amp;X157&amp;"')",""),Y157)</f>
        <v xml:space="preserve">at-2-tc </v>
      </c>
      <c r="E157" s="22">
        <v>1003</v>
      </c>
      <c r="F157" s="23">
        <v>2</v>
      </c>
      <c r="G157" s="32" t="str">
        <f>HYPERLINK(IF(OR(TRIM(AA157)="VACANT",$AV$1="EXCEL"),"","javascript:DrillDown('../pages/TenantSwitch.aspx?1=1&amp;TenantId="&amp;Z157&amp;"')"),AA157)</f>
        <v>VACANT</v>
      </c>
      <c r="H157" s="24"/>
      <c r="I157" s="24" t="s">
        <v>70</v>
      </c>
      <c r="J157" s="23" t="str">
        <f>HYPERLINK(IF($AV$1="SCREEN",IF(TRIM(AD157)="1","javascript:DrillDown('../pages/AffCert50059.aspx?1=1&amp;id="&amp;AB157&amp;"')",IF(TRIM(AD157)="2","javascript:DrillDown('../pages/AffCertTaxCredit.aspx?1=1&amp;id="&amp;AB157&amp;"')",IF(TRIM(AD157)="6","javascript:DrillDown('../pages/AffCertHOME.aspx?1=1&amp;id="&amp;AB157&amp;"')",IF(TRIM(AD157)="7","javascript:DrillDown('../pages/AffCertRD.aspx?1=1&amp;id="&amp;AB157&amp;"')",IF(TRIM(AD157)="8","javascript:DrillDown('../pages/AffCertLocalProgram.aspx?1=1&amp;id="&amp;AB157&amp;"')",""))))),""),AF157)</f>
        <v/>
      </c>
      <c r="K157" s="25" t="s">
        <v>70</v>
      </c>
      <c r="L157" s="22">
        <v>1101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85</v>
      </c>
      <c r="S157" s="22">
        <v>0</v>
      </c>
      <c r="T157" s="22">
        <v>0</v>
      </c>
      <c r="U157" s="22">
        <v>0</v>
      </c>
      <c r="V157" s="14">
        <v>51705</v>
      </c>
      <c r="W157" s="8" t="s">
        <v>301</v>
      </c>
      <c r="X157" s="7">
        <v>3530</v>
      </c>
      <c r="Y157" s="8" t="s">
        <v>63</v>
      </c>
      <c r="Z157" s="35"/>
      <c r="AA157" s="35" t="s">
        <v>43</v>
      </c>
      <c r="AB157" s="9"/>
      <c r="AC157" s="10" t="s">
        <v>70</v>
      </c>
      <c r="AD157" s="10"/>
      <c r="AE157" s="10"/>
      <c r="AF157" s="10" t="str">
        <f>IF(AE157&gt;0,AC157&amp;"-"&amp;AE157,AC157)</f>
        <v/>
      </c>
      <c r="AG157" s="10">
        <v>1256</v>
      </c>
      <c r="AH157" s="10" t="s">
        <v>68</v>
      </c>
      <c r="AI157" s="6">
        <v>1003</v>
      </c>
      <c r="AJ157" s="6">
        <v>1101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85</v>
      </c>
      <c r="AQ157" s="6">
        <v>0</v>
      </c>
      <c r="AR157" s="6">
        <v>0</v>
      </c>
      <c r="AS157" s="6">
        <v>0</v>
      </c>
      <c r="AT157" s="29" t="str">
        <f>IF(LEN(B157)=0,"",1)</f>
        <v/>
      </c>
      <c r="AU157" t="s">
        <v>60</v>
      </c>
    </row>
    <row r="158" spans="1:47" ht="12.75">
      <c r="A158" s="30" t="str">
        <f>HYPERLINK(IF($AV$1="SCREEN","javascript:DrillDown('../pages/CommonProperty.aspx?1=1&amp;PropertyId="&amp;AG158&amp;"')",""),B158)</f>
        <v/>
      </c>
      <c r="B158" s="20"/>
      <c r="C158" s="21" t="str">
        <f>HYPERLINK(IF($AV$1="SCREEN","javascript:DrillDown('../pages/UnitSwitch.aspx?1=1&amp;UnitId="&amp;V158&amp;"')",""),W158)</f>
        <v xml:space="preserve">10-203  </v>
      </c>
      <c r="D158" s="21" t="str">
        <f>HYPERLINK(IF($AV$1="SCREEN","javascript:DrillDown('../pages/CommonUnitType.aspx?1=1&amp;UnitTypeId="&amp;X158&amp;"')",""),Y158)</f>
        <v xml:space="preserve">at-2-tc </v>
      </c>
      <c r="E158" s="22">
        <v>1003</v>
      </c>
      <c r="F158" s="23">
        <v>2</v>
      </c>
      <c r="G158" s="32" t="str">
        <f>HYPERLINK(IF(OR(TRIM(AA158)="VACANT",$AV$1="EXCEL"),"","javascript:DrillDown('../pages/TenantSwitch.aspx?1=1&amp;TenantId="&amp;Z158&amp;"')"),AA158)</f>
        <v>VACANT</v>
      </c>
      <c r="H158" s="24"/>
      <c r="I158" s="24" t="s">
        <v>70</v>
      </c>
      <c r="J158" s="23" t="str">
        <f>HYPERLINK(IF($AV$1="SCREEN",IF(TRIM(AD158)="1","javascript:DrillDown('../pages/AffCert50059.aspx?1=1&amp;id="&amp;AB158&amp;"')",IF(TRIM(AD158)="2","javascript:DrillDown('../pages/AffCertTaxCredit.aspx?1=1&amp;id="&amp;AB158&amp;"')",IF(TRIM(AD158)="6","javascript:DrillDown('../pages/AffCertHOME.aspx?1=1&amp;id="&amp;AB158&amp;"')",IF(TRIM(AD158)="7","javascript:DrillDown('../pages/AffCertRD.aspx?1=1&amp;id="&amp;AB158&amp;"')",IF(TRIM(AD158)="8","javascript:DrillDown('../pages/AffCertLocalProgram.aspx?1=1&amp;id="&amp;AB158&amp;"')",""))))),""),AF158)</f>
        <v/>
      </c>
      <c r="K158" s="25" t="s">
        <v>70</v>
      </c>
      <c r="L158" s="22">
        <v>1101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85</v>
      </c>
      <c r="S158" s="22">
        <v>0</v>
      </c>
      <c r="T158" s="22">
        <v>0</v>
      </c>
      <c r="U158" s="22">
        <v>0</v>
      </c>
      <c r="V158" s="14">
        <v>51706</v>
      </c>
      <c r="W158" s="8" t="s">
        <v>302</v>
      </c>
      <c r="X158" s="7">
        <v>3530</v>
      </c>
      <c r="Y158" s="8" t="s">
        <v>63</v>
      </c>
      <c r="Z158" s="35"/>
      <c r="AA158" s="35" t="s">
        <v>43</v>
      </c>
      <c r="AB158" s="9"/>
      <c r="AC158" s="10" t="s">
        <v>70</v>
      </c>
      <c r="AD158" s="10"/>
      <c r="AE158" s="10"/>
      <c r="AF158" s="10" t="str">
        <f>IF(AE158&gt;0,AC158&amp;"-"&amp;AE158,AC158)</f>
        <v/>
      </c>
      <c r="AG158" s="10">
        <v>1256</v>
      </c>
      <c r="AH158" s="10" t="s">
        <v>68</v>
      </c>
      <c r="AI158" s="6">
        <v>1003</v>
      </c>
      <c r="AJ158" s="6">
        <v>1101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85</v>
      </c>
      <c r="AQ158" s="6">
        <v>0</v>
      </c>
      <c r="AR158" s="6">
        <v>0</v>
      </c>
      <c r="AS158" s="6">
        <v>0</v>
      </c>
      <c r="AT158" s="29" t="str">
        <f>IF(LEN(B158)=0,"",1)</f>
        <v/>
      </c>
      <c r="AU158" t="s">
        <v>60</v>
      </c>
    </row>
    <row r="159" spans="1:47" ht="12.75">
      <c r="A159" s="30" t="str">
        <f>HYPERLINK(IF($AV$1="SCREEN","javascript:DrillDown('../pages/CommonProperty.aspx?1=1&amp;PropertyId="&amp;AG159&amp;"')",""),B159)</f>
        <v/>
      </c>
      <c r="B159" s="20"/>
      <c r="C159" s="21" t="str">
        <f>HYPERLINK(IF($AV$1="SCREEN","javascript:DrillDown('../pages/UnitSwitch.aspx?1=1&amp;UnitId="&amp;V159&amp;"')",""),W159)</f>
        <v xml:space="preserve">10-204  </v>
      </c>
      <c r="D159" s="21" t="str">
        <f>HYPERLINK(IF($AV$1="SCREEN","javascript:DrillDown('../pages/CommonUnitType.aspx?1=1&amp;UnitTypeId="&amp;X159&amp;"')",""),Y159)</f>
        <v xml:space="preserve">at-2-tc </v>
      </c>
      <c r="E159" s="22">
        <v>1003</v>
      </c>
      <c r="F159" s="23">
        <v>2</v>
      </c>
      <c r="G159" s="32" t="str">
        <f>HYPERLINK(IF(OR(TRIM(AA159)="VACANT",$AV$1="EXCEL"),"","javascript:DrillDown('../pages/TenantSwitch.aspx?1=1&amp;TenantId="&amp;Z159&amp;"')"),AA159)</f>
        <v>Pagoaga, Ivana</v>
      </c>
      <c r="H159" s="24" t="s">
        <v>71</v>
      </c>
      <c r="I159" s="24" t="s">
        <v>70</v>
      </c>
      <c r="J159" s="23" t="str">
        <f>HYPERLINK(IF($AV$1="SCREEN",IF(TRIM(AD159)="1","javascript:DrillDown('../pages/AffCert50059.aspx?1=1&amp;id="&amp;AB159&amp;"')",IF(TRIM(AD159)="2","javascript:DrillDown('../pages/AffCertTaxCredit.aspx?1=1&amp;id="&amp;AB159&amp;"')",IF(TRIM(AD159)="6","javascript:DrillDown('../pages/AffCertHOME.aspx?1=1&amp;id="&amp;AB159&amp;"')",IF(TRIM(AD159)="7","javascript:DrillDown('../pages/AffCertRD.aspx?1=1&amp;id="&amp;AB159&amp;"')",IF(TRIM(AD159)="8","javascript:DrillDown('../pages/AffCertLocalProgram.aspx?1=1&amp;id="&amp;AB159&amp;"')",""))))),""),AF159)</f>
        <v>MI</v>
      </c>
      <c r="K159" s="25" t="s">
        <v>303</v>
      </c>
      <c r="L159" s="22">
        <v>1101</v>
      </c>
      <c r="M159" s="22">
        <v>828</v>
      </c>
      <c r="N159" s="22">
        <v>0</v>
      </c>
      <c r="O159" s="22">
        <v>0</v>
      </c>
      <c r="P159" s="22">
        <v>0</v>
      </c>
      <c r="Q159" s="22">
        <v>828</v>
      </c>
      <c r="R159" s="22">
        <v>0</v>
      </c>
      <c r="S159" s="22">
        <v>0</v>
      </c>
      <c r="T159" s="22">
        <v>828</v>
      </c>
      <c r="U159" s="22">
        <v>0</v>
      </c>
      <c r="V159" s="14">
        <v>51707</v>
      </c>
      <c r="W159" s="8" t="s">
        <v>304</v>
      </c>
      <c r="X159" s="7">
        <v>3530</v>
      </c>
      <c r="Y159" s="8" t="s">
        <v>63</v>
      </c>
      <c r="Z159" s="35">
        <v>163536</v>
      </c>
      <c r="AA159" s="35" t="s">
        <v>305</v>
      </c>
      <c r="AB159" s="9">
        <v>550916</v>
      </c>
      <c r="AC159" s="10" t="s">
        <v>39</v>
      </c>
      <c r="AD159" s="10">
        <v>2</v>
      </c>
      <c r="AE159" s="10">
        <v>0</v>
      </c>
      <c r="AF159" s="10" t="str">
        <f>IF(AE159&gt;0,AC159&amp;"-"&amp;AE159,AC159)</f>
        <v>MI</v>
      </c>
      <c r="AG159" s="10">
        <v>1256</v>
      </c>
      <c r="AH159" s="10" t="s">
        <v>68</v>
      </c>
      <c r="AI159" s="6">
        <v>1003</v>
      </c>
      <c r="AJ159" s="6">
        <v>1101</v>
      </c>
      <c r="AK159" s="6">
        <v>828</v>
      </c>
      <c r="AL159" s="6">
        <v>0</v>
      </c>
      <c r="AM159" s="6">
        <v>0</v>
      </c>
      <c r="AN159" s="6">
        <v>0</v>
      </c>
      <c r="AO159" s="6">
        <v>828</v>
      </c>
      <c r="AP159" s="6">
        <v>0</v>
      </c>
      <c r="AQ159" s="6">
        <v>0</v>
      </c>
      <c r="AR159" s="6">
        <v>828</v>
      </c>
      <c r="AS159" s="6">
        <v>0</v>
      </c>
      <c r="AT159" s="29" t="str">
        <f>IF(LEN(B159)=0,"",1)</f>
        <v/>
      </c>
      <c r="AU159" t="s">
        <v>60</v>
      </c>
    </row>
    <row r="160" spans="1:47" ht="12.75">
      <c r="A160" s="30" t="str">
        <f>HYPERLINK(IF($AV$1="SCREEN","javascript:DrillDown('../pages/CommonProperty.aspx?1=1&amp;PropertyId="&amp;AG160&amp;"')",""),B160)</f>
        <v/>
      </c>
      <c r="B160" s="20"/>
      <c r="C160" s="21" t="str">
        <f>HYPERLINK(IF($AV$1="SCREEN","javascript:DrillDown('../pages/UnitSwitch.aspx?1=1&amp;UnitId="&amp;V160&amp;"')",""),W160)</f>
        <v xml:space="preserve">10-205  </v>
      </c>
      <c r="D160" s="21" t="str">
        <f>HYPERLINK(IF($AV$1="SCREEN","javascript:DrillDown('../pages/CommonUnitType.aspx?1=1&amp;UnitTypeId="&amp;X160&amp;"')",""),Y160)</f>
        <v xml:space="preserve">at-2-tc </v>
      </c>
      <c r="E160" s="22">
        <v>749</v>
      </c>
      <c r="F160" s="23">
        <v>1</v>
      </c>
      <c r="G160" s="32" t="str">
        <f>HYPERLINK(IF(OR(TRIM(AA160)="VACANT",$AV$1="EXCEL"),"","javascript:DrillDown('../pages/TenantSwitch.aspx?1=1&amp;TenantId="&amp;Z160&amp;"')"),AA160)</f>
        <v>Edmond, Aryah</v>
      </c>
      <c r="H160" s="24" t="s">
        <v>71</v>
      </c>
      <c r="I160" s="24" t="s">
        <v>70</v>
      </c>
      <c r="J160" s="23" t="str">
        <f>HYPERLINK(IF($AV$1="SCREEN",IF(TRIM(AD160)="1","javascript:DrillDown('../pages/AffCert50059.aspx?1=1&amp;id="&amp;AB160&amp;"')",IF(TRIM(AD160)="2","javascript:DrillDown('../pages/AffCertTaxCredit.aspx?1=1&amp;id="&amp;AB160&amp;"')",IF(TRIM(AD160)="6","javascript:DrillDown('../pages/AffCertHOME.aspx?1=1&amp;id="&amp;AB160&amp;"')",IF(TRIM(AD160)="7","javascript:DrillDown('../pages/AffCertRD.aspx?1=1&amp;id="&amp;AB160&amp;"')",IF(TRIM(AD160)="8","javascript:DrillDown('../pages/AffCertLocalProgram.aspx?1=1&amp;id="&amp;AB160&amp;"')",""))))),""),AF160)</f>
        <v>MI</v>
      </c>
      <c r="K160" s="25" t="s">
        <v>306</v>
      </c>
      <c r="L160" s="22">
        <v>1101</v>
      </c>
      <c r="M160" s="22">
        <v>1012</v>
      </c>
      <c r="N160" s="22">
        <v>0</v>
      </c>
      <c r="O160" s="22">
        <v>0</v>
      </c>
      <c r="P160" s="22">
        <v>540</v>
      </c>
      <c r="Q160" s="22">
        <v>472</v>
      </c>
      <c r="R160" s="22">
        <v>0</v>
      </c>
      <c r="S160" s="22">
        <v>0</v>
      </c>
      <c r="T160" s="22">
        <v>472</v>
      </c>
      <c r="U160" s="22">
        <v>0</v>
      </c>
      <c r="V160" s="14">
        <v>51708</v>
      </c>
      <c r="W160" s="8" t="s">
        <v>307</v>
      </c>
      <c r="X160" s="7">
        <v>3530</v>
      </c>
      <c r="Y160" s="8" t="s">
        <v>63</v>
      </c>
      <c r="Z160" s="35">
        <v>163537</v>
      </c>
      <c r="AA160" s="35" t="s">
        <v>308</v>
      </c>
      <c r="AB160" s="9">
        <v>551776</v>
      </c>
      <c r="AC160" s="10" t="s">
        <v>39</v>
      </c>
      <c r="AD160" s="10">
        <v>2</v>
      </c>
      <c r="AE160" s="10">
        <v>0</v>
      </c>
      <c r="AF160" s="10" t="str">
        <f>IF(AE160&gt;0,AC160&amp;"-"&amp;AE160,AC160)</f>
        <v>MI</v>
      </c>
      <c r="AG160" s="10">
        <v>1256</v>
      </c>
      <c r="AH160" s="10" t="s">
        <v>68</v>
      </c>
      <c r="AI160" s="6">
        <v>749</v>
      </c>
      <c r="AJ160" s="6">
        <v>1101</v>
      </c>
      <c r="AK160" s="6">
        <v>1012</v>
      </c>
      <c r="AL160" s="6">
        <v>0</v>
      </c>
      <c r="AM160" s="6">
        <v>0</v>
      </c>
      <c r="AN160" s="6">
        <v>540</v>
      </c>
      <c r="AO160" s="6">
        <v>472</v>
      </c>
      <c r="AP160" s="6">
        <v>0</v>
      </c>
      <c r="AQ160" s="6">
        <v>0</v>
      </c>
      <c r="AR160" s="6">
        <v>472</v>
      </c>
      <c r="AS160" s="6">
        <v>0</v>
      </c>
      <c r="AT160" s="29" t="str">
        <f>IF(LEN(B160)=0,"",1)</f>
        <v/>
      </c>
      <c r="AU160" t="s">
        <v>60</v>
      </c>
    </row>
    <row r="161" spans="1:47" ht="12.75">
      <c r="A161" s="30" t="str">
        <f>HYPERLINK(IF($AV$1="SCREEN","javascript:DrillDown('../pages/CommonProperty.aspx?1=1&amp;PropertyId="&amp;AG161&amp;"')",""),B161)</f>
        <v/>
      </c>
      <c r="B161" s="20"/>
      <c r="C161" s="21" t="str">
        <f>HYPERLINK(IF($AV$1="SCREEN","javascript:DrillDown('../pages/UnitSwitch.aspx?1=1&amp;UnitId="&amp;V161&amp;"')",""),W161)</f>
        <v xml:space="preserve">10-206  </v>
      </c>
      <c r="D161" s="21" t="str">
        <f>HYPERLINK(IF($AV$1="SCREEN","javascript:DrillDown('../pages/CommonUnitType.aspx?1=1&amp;UnitTypeId="&amp;X161&amp;"')",""),Y161)</f>
        <v xml:space="preserve">at-2-tc </v>
      </c>
      <c r="E161" s="22">
        <v>749</v>
      </c>
      <c r="F161" s="23">
        <v>1</v>
      </c>
      <c r="G161" s="32" t="str">
        <f>HYPERLINK(IF(OR(TRIM(AA161)="VACANT",$AV$1="EXCEL"),"","javascript:DrillDown('../pages/TenantSwitch.aspx?1=1&amp;TenantId="&amp;Z161&amp;"')"),AA161)</f>
        <v>Fox, Emma</v>
      </c>
      <c r="H161" s="24" t="s">
        <v>71</v>
      </c>
      <c r="I161" s="24" t="s">
        <v>70</v>
      </c>
      <c r="J161" s="23" t="str">
        <f>HYPERLINK(IF($AV$1="SCREEN",IF(TRIM(AD161)="1","javascript:DrillDown('../pages/AffCert50059.aspx?1=1&amp;id="&amp;AB161&amp;"')",IF(TRIM(AD161)="2","javascript:DrillDown('../pages/AffCertTaxCredit.aspx?1=1&amp;id="&amp;AB161&amp;"')",IF(TRIM(AD161)="6","javascript:DrillDown('../pages/AffCertHOME.aspx?1=1&amp;id="&amp;AB161&amp;"')",IF(TRIM(AD161)="7","javascript:DrillDown('../pages/AffCertRD.aspx?1=1&amp;id="&amp;AB161&amp;"')",IF(TRIM(AD161)="8","javascript:DrillDown('../pages/AffCertLocalProgram.aspx?1=1&amp;id="&amp;AB161&amp;"')",""))))),""),AF161)</f>
        <v>MI</v>
      </c>
      <c r="K161" s="25" t="s">
        <v>309</v>
      </c>
      <c r="L161" s="22">
        <v>1101</v>
      </c>
      <c r="M161" s="22">
        <v>904</v>
      </c>
      <c r="N161" s="22">
        <v>0</v>
      </c>
      <c r="O161" s="22">
        <v>0</v>
      </c>
      <c r="P161" s="22">
        <v>0</v>
      </c>
      <c r="Q161" s="22">
        <v>904</v>
      </c>
      <c r="R161" s="22">
        <v>0</v>
      </c>
      <c r="S161" s="22">
        <v>0</v>
      </c>
      <c r="T161" s="22">
        <v>904</v>
      </c>
      <c r="U161" s="22">
        <v>0</v>
      </c>
      <c r="V161" s="14">
        <v>51709</v>
      </c>
      <c r="W161" s="8" t="s">
        <v>310</v>
      </c>
      <c r="X161" s="7">
        <v>3530</v>
      </c>
      <c r="Y161" s="8" t="s">
        <v>63</v>
      </c>
      <c r="Z161" s="35">
        <v>163538</v>
      </c>
      <c r="AA161" s="35" t="s">
        <v>311</v>
      </c>
      <c r="AB161" s="9">
        <v>550923</v>
      </c>
      <c r="AC161" s="10" t="s">
        <v>39</v>
      </c>
      <c r="AD161" s="10">
        <v>2</v>
      </c>
      <c r="AE161" s="10">
        <v>0</v>
      </c>
      <c r="AF161" s="10" t="str">
        <f>IF(AE161&gt;0,AC161&amp;"-"&amp;AE161,AC161)</f>
        <v>MI</v>
      </c>
      <c r="AG161" s="10">
        <v>1256</v>
      </c>
      <c r="AH161" s="10" t="s">
        <v>68</v>
      </c>
      <c r="AI161" s="6">
        <v>749</v>
      </c>
      <c r="AJ161" s="6">
        <v>1101</v>
      </c>
      <c r="AK161" s="6">
        <v>904</v>
      </c>
      <c r="AL161" s="6">
        <v>0</v>
      </c>
      <c r="AM161" s="6">
        <v>0</v>
      </c>
      <c r="AN161" s="6">
        <v>0</v>
      </c>
      <c r="AO161" s="6">
        <v>904</v>
      </c>
      <c r="AP161" s="6">
        <v>0</v>
      </c>
      <c r="AQ161" s="6">
        <v>0</v>
      </c>
      <c r="AR161" s="6">
        <v>904</v>
      </c>
      <c r="AS161" s="6">
        <v>0</v>
      </c>
      <c r="AT161" s="29" t="str">
        <f>IF(LEN(B161)=0,"",1)</f>
        <v/>
      </c>
      <c r="AU161" t="s">
        <v>60</v>
      </c>
    </row>
    <row r="162" spans="1:47" ht="12.75">
      <c r="A162" s="30" t="str">
        <f>HYPERLINK(IF($AV$1="SCREEN","javascript:DrillDown('../pages/CommonProperty.aspx?1=1&amp;PropertyId="&amp;AG162&amp;"')",""),B162)</f>
        <v/>
      </c>
      <c r="B162" s="20"/>
      <c r="C162" s="21" t="str">
        <f>HYPERLINK(IF($AV$1="SCREEN","javascript:DrillDown('../pages/UnitSwitch.aspx?1=1&amp;UnitId="&amp;V162&amp;"')",""),W162)</f>
        <v xml:space="preserve">10-207  </v>
      </c>
      <c r="D162" s="21" t="str">
        <f>HYPERLINK(IF($AV$1="SCREEN","javascript:DrillDown('../pages/CommonUnitType.aspx?1=1&amp;UnitTypeId="&amp;X162&amp;"')",""),Y162)</f>
        <v xml:space="preserve">at-1-tc </v>
      </c>
      <c r="E162" s="22">
        <v>1003</v>
      </c>
      <c r="F162" s="23">
        <v>2</v>
      </c>
      <c r="G162" s="32" t="str">
        <f>HYPERLINK(IF(OR(TRIM(AA162)="VACANT",$AV$1="EXCEL"),"","javascript:DrillDown('../pages/TenantSwitch.aspx?1=1&amp;TenantId="&amp;Z162&amp;"')"),AA162)</f>
        <v>VACANT</v>
      </c>
      <c r="H162" s="24"/>
      <c r="I162" s="24" t="s">
        <v>70</v>
      </c>
      <c r="J162" s="23" t="str">
        <f>HYPERLINK(IF($AV$1="SCREEN",IF(TRIM(AD162)="1","javascript:DrillDown('../pages/AffCert50059.aspx?1=1&amp;id="&amp;AB162&amp;"')",IF(TRIM(AD162)="2","javascript:DrillDown('../pages/AffCertTaxCredit.aspx?1=1&amp;id="&amp;AB162&amp;"')",IF(TRIM(AD162)="6","javascript:DrillDown('../pages/AffCertHOME.aspx?1=1&amp;id="&amp;AB162&amp;"')",IF(TRIM(AD162)="7","javascript:DrillDown('../pages/AffCertRD.aspx?1=1&amp;id="&amp;AB162&amp;"')",IF(TRIM(AD162)="8","javascript:DrillDown('../pages/AffCertLocalProgram.aspx?1=1&amp;id="&amp;AB162&amp;"')",""))))),""),AF162)</f>
        <v/>
      </c>
      <c r="K162" s="25" t="s">
        <v>70</v>
      </c>
      <c r="L162" s="22">
        <v>921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67</v>
      </c>
      <c r="S162" s="22">
        <v>0</v>
      </c>
      <c r="T162" s="22">
        <v>0</v>
      </c>
      <c r="U162" s="22">
        <v>0</v>
      </c>
      <c r="V162" s="14">
        <v>51696</v>
      </c>
      <c r="W162" s="8" t="s">
        <v>312</v>
      </c>
      <c r="X162" s="7">
        <v>3529</v>
      </c>
      <c r="Y162" s="8" t="s">
        <v>59</v>
      </c>
      <c r="Z162" s="35"/>
      <c r="AA162" s="35" t="s">
        <v>43</v>
      </c>
      <c r="AB162" s="9"/>
      <c r="AC162" s="10" t="s">
        <v>70</v>
      </c>
      <c r="AD162" s="10"/>
      <c r="AE162" s="10"/>
      <c r="AF162" s="10" t="str">
        <f>IF(AE162&gt;0,AC162&amp;"-"&amp;AE162,AC162)</f>
        <v/>
      </c>
      <c r="AG162" s="10">
        <v>1256</v>
      </c>
      <c r="AH162" s="10" t="s">
        <v>68</v>
      </c>
      <c r="AI162" s="6">
        <v>1003</v>
      </c>
      <c r="AJ162" s="6">
        <v>921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67</v>
      </c>
      <c r="AQ162" s="6">
        <v>0</v>
      </c>
      <c r="AR162" s="6">
        <v>0</v>
      </c>
      <c r="AS162" s="6">
        <v>0</v>
      </c>
      <c r="AT162" s="29" t="str">
        <f>IF(LEN(B162)=0,"",1)</f>
        <v/>
      </c>
      <c r="AU162" t="s">
        <v>60</v>
      </c>
    </row>
    <row r="163" spans="1:47" ht="12.75">
      <c r="A163" s="30" t="str">
        <f>HYPERLINK(IF($AV$1="SCREEN","javascript:DrillDown('../pages/CommonProperty.aspx?1=1&amp;PropertyId="&amp;AG163&amp;"')",""),B163)</f>
        <v/>
      </c>
      <c r="B163" s="20"/>
      <c r="C163" s="21" t="str">
        <f>HYPERLINK(IF($AV$1="SCREEN","javascript:DrillDown('../pages/UnitSwitch.aspx?1=1&amp;UnitId="&amp;V163&amp;"')",""),W163)</f>
        <v xml:space="preserve">10-208  </v>
      </c>
      <c r="D163" s="21" t="str">
        <f>HYPERLINK(IF($AV$1="SCREEN","javascript:DrillDown('../pages/CommonUnitType.aspx?1=1&amp;UnitTypeId="&amp;X163&amp;"')",""),Y163)</f>
        <v xml:space="preserve">at-1-tc </v>
      </c>
      <c r="E163" s="22">
        <v>1003</v>
      </c>
      <c r="F163" s="23">
        <v>2</v>
      </c>
      <c r="G163" s="32" t="str">
        <f>HYPERLINK(IF(OR(TRIM(AA163)="VACANT",$AV$1="EXCEL"),"","javascript:DrillDown('../pages/TenantSwitch.aspx?1=1&amp;TenantId="&amp;Z163&amp;"')"),AA163)</f>
        <v>VACANT</v>
      </c>
      <c r="H163" s="24"/>
      <c r="I163" s="24" t="s">
        <v>70</v>
      </c>
      <c r="J163" s="23" t="str">
        <f>HYPERLINK(IF($AV$1="SCREEN",IF(TRIM(AD163)="1","javascript:DrillDown('../pages/AffCert50059.aspx?1=1&amp;id="&amp;AB163&amp;"')",IF(TRIM(AD163)="2","javascript:DrillDown('../pages/AffCertTaxCredit.aspx?1=1&amp;id="&amp;AB163&amp;"')",IF(TRIM(AD163)="6","javascript:DrillDown('../pages/AffCertHOME.aspx?1=1&amp;id="&amp;AB163&amp;"')",IF(TRIM(AD163)="7","javascript:DrillDown('../pages/AffCertRD.aspx?1=1&amp;id="&amp;AB163&amp;"')",IF(TRIM(AD163)="8","javascript:DrillDown('../pages/AffCertLocalProgram.aspx?1=1&amp;id="&amp;AB163&amp;"')",""))))),""),AF163)</f>
        <v/>
      </c>
      <c r="K163" s="25" t="s">
        <v>70</v>
      </c>
      <c r="L163" s="22">
        <v>921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67</v>
      </c>
      <c r="S163" s="22">
        <v>0</v>
      </c>
      <c r="T163" s="22">
        <v>0</v>
      </c>
      <c r="U163" s="22">
        <v>0</v>
      </c>
      <c r="V163" s="14">
        <v>51697</v>
      </c>
      <c r="W163" s="8" t="s">
        <v>313</v>
      </c>
      <c r="X163" s="7">
        <v>3529</v>
      </c>
      <c r="Y163" s="8" t="s">
        <v>59</v>
      </c>
      <c r="Z163" s="35"/>
      <c r="AA163" s="35" t="s">
        <v>43</v>
      </c>
      <c r="AB163" s="9"/>
      <c r="AC163" s="10" t="s">
        <v>70</v>
      </c>
      <c r="AD163" s="10"/>
      <c r="AE163" s="10"/>
      <c r="AF163" s="10" t="str">
        <f>IF(AE163&gt;0,AC163&amp;"-"&amp;AE163,AC163)</f>
        <v/>
      </c>
      <c r="AG163" s="10">
        <v>1256</v>
      </c>
      <c r="AH163" s="10" t="s">
        <v>68</v>
      </c>
      <c r="AI163" s="6">
        <v>1003</v>
      </c>
      <c r="AJ163" s="6">
        <v>921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67</v>
      </c>
      <c r="AQ163" s="6">
        <v>0</v>
      </c>
      <c r="AR163" s="6">
        <v>0</v>
      </c>
      <c r="AS163" s="6">
        <v>0</v>
      </c>
      <c r="AT163" s="29" t="str">
        <f>IF(LEN(B163)=0,"",1)</f>
        <v/>
      </c>
      <c r="AU163" t="s">
        <v>60</v>
      </c>
    </row>
    <row r="164" spans="1:47" ht="12.75">
      <c r="A164" s="30" t="str">
        <f>HYPERLINK(IF($AV$1="SCREEN","javascript:DrillDown('../pages/CommonProperty.aspx?1=1&amp;PropertyId="&amp;AG164&amp;"')",""),B164)</f>
        <v/>
      </c>
      <c r="B164" s="20"/>
      <c r="C164" s="21" t="str">
        <f>HYPERLINK(IF($AV$1="SCREEN","javascript:DrillDown('../pages/UnitSwitch.aspx?1=1&amp;UnitId="&amp;V164&amp;"')",""),W164)</f>
        <v xml:space="preserve">11-101  </v>
      </c>
      <c r="D164" s="21" t="str">
        <f>HYPERLINK(IF($AV$1="SCREEN","javascript:DrillDown('../pages/CommonUnitType.aspx?1=1&amp;UnitTypeId="&amp;X164&amp;"')",""),Y164)</f>
        <v xml:space="preserve">at-1-tc </v>
      </c>
      <c r="E164" s="22">
        <v>660</v>
      </c>
      <c r="F164" s="23">
        <v>1</v>
      </c>
      <c r="G164" s="32" t="str">
        <f>HYPERLINK(IF(OR(TRIM(AA164)="VACANT",$AV$1="EXCEL"),"","javascript:DrillDown('../pages/TenantSwitch.aspx?1=1&amp;TenantId="&amp;Z164&amp;"')"),AA164)</f>
        <v>Harrison, Unique</v>
      </c>
      <c r="H164" s="24" t="s">
        <v>70</v>
      </c>
      <c r="I164" s="24" t="s">
        <v>70</v>
      </c>
      <c r="J164" s="23" t="str">
        <f>HYPERLINK(IF($AV$1="SCREEN",IF(TRIM(AD164)="1","javascript:DrillDown('../pages/AffCert50059.aspx?1=1&amp;id="&amp;AB164&amp;"')",IF(TRIM(AD164)="2","javascript:DrillDown('../pages/AffCertTaxCredit.aspx?1=1&amp;id="&amp;AB164&amp;"')",IF(TRIM(AD164)="6","javascript:DrillDown('../pages/AffCertHOME.aspx?1=1&amp;id="&amp;AB164&amp;"')",IF(TRIM(AD164)="7","javascript:DrillDown('../pages/AffCertRD.aspx?1=1&amp;id="&amp;AB164&amp;"')",IF(TRIM(AD164)="8","javascript:DrillDown('../pages/AffCertLocalProgram.aspx?1=1&amp;id="&amp;AB164&amp;"')",""))))),""),AF164)</f>
        <v/>
      </c>
      <c r="K164" s="25" t="s">
        <v>70</v>
      </c>
      <c r="L164" s="22">
        <v>921</v>
      </c>
      <c r="M164" s="22">
        <v>921</v>
      </c>
      <c r="N164" s="22">
        <v>0</v>
      </c>
      <c r="O164" s="22">
        <v>0</v>
      </c>
      <c r="P164" s="22">
        <v>0</v>
      </c>
      <c r="Q164" s="22">
        <v>921</v>
      </c>
      <c r="R164" s="22">
        <v>67</v>
      </c>
      <c r="S164" s="22">
        <v>0</v>
      </c>
      <c r="T164" s="22">
        <v>0</v>
      </c>
      <c r="U164" s="22">
        <v>0</v>
      </c>
      <c r="V164" s="14">
        <v>51710</v>
      </c>
      <c r="W164" s="8" t="s">
        <v>314</v>
      </c>
      <c r="X164" s="7">
        <v>3529</v>
      </c>
      <c r="Y164" s="8" t="s">
        <v>59</v>
      </c>
      <c r="Z164" s="35">
        <v>165145</v>
      </c>
      <c r="AA164" s="35" t="s">
        <v>315</v>
      </c>
      <c r="AB164" s="9"/>
      <c r="AC164" s="10" t="s">
        <v>70</v>
      </c>
      <c r="AD164" s="10"/>
      <c r="AE164" s="10"/>
      <c r="AF164" s="10" t="str">
        <f>IF(AE164&gt;0,AC164&amp;"-"&amp;AE164,AC164)</f>
        <v/>
      </c>
      <c r="AG164" s="10">
        <v>1256</v>
      </c>
      <c r="AH164" s="10" t="s">
        <v>68</v>
      </c>
      <c r="AI164" s="6">
        <v>660</v>
      </c>
      <c r="AJ164" s="6">
        <v>921</v>
      </c>
      <c r="AK164" s="6">
        <v>921</v>
      </c>
      <c r="AL164" s="6">
        <v>0</v>
      </c>
      <c r="AM164" s="6">
        <v>0</v>
      </c>
      <c r="AN164" s="6">
        <v>0</v>
      </c>
      <c r="AO164" s="6">
        <v>921</v>
      </c>
      <c r="AP164" s="6">
        <v>67</v>
      </c>
      <c r="AQ164" s="6">
        <v>0</v>
      </c>
      <c r="AR164" s="6">
        <v>0</v>
      </c>
      <c r="AS164" s="6">
        <v>0</v>
      </c>
      <c r="AT164" s="29" t="str">
        <f>IF(LEN(B164)=0,"",1)</f>
        <v/>
      </c>
      <c r="AU164" t="s">
        <v>60</v>
      </c>
    </row>
    <row r="165" spans="1:47" ht="12.75">
      <c r="A165" s="30" t="str">
        <f>HYPERLINK(IF($AV$1="SCREEN","javascript:DrillDown('../pages/CommonProperty.aspx?1=1&amp;PropertyId="&amp;AG165&amp;"')",""),B165)</f>
        <v/>
      </c>
      <c r="B165" s="20"/>
      <c r="C165" s="21" t="str">
        <f>HYPERLINK(IF($AV$1="SCREEN","javascript:DrillDown('../pages/UnitSwitch.aspx?1=1&amp;UnitId="&amp;V165&amp;"')",""),W165)</f>
        <v xml:space="preserve">11-102  </v>
      </c>
      <c r="D165" s="21" t="str">
        <f>HYPERLINK(IF($AV$1="SCREEN","javascript:DrillDown('../pages/CommonUnitType.aspx?1=1&amp;UnitTypeId="&amp;X165&amp;"')",""),Y165)</f>
        <v xml:space="preserve">at-1-tc </v>
      </c>
      <c r="E165" s="22">
        <v>660</v>
      </c>
      <c r="F165" s="23">
        <v>1</v>
      </c>
      <c r="G165" s="32" t="str">
        <f>HYPERLINK(IF(OR(TRIM(AA165)="VACANT",$AV$1="EXCEL"),"","javascript:DrillDown('../pages/TenantSwitch.aspx?1=1&amp;TenantId="&amp;Z165&amp;"')"),AA165)</f>
        <v>VACANT</v>
      </c>
      <c r="H165" s="24"/>
      <c r="I165" s="24" t="s">
        <v>70</v>
      </c>
      <c r="J165" s="23" t="str">
        <f>HYPERLINK(IF($AV$1="SCREEN",IF(TRIM(AD165)="1","javascript:DrillDown('../pages/AffCert50059.aspx?1=1&amp;id="&amp;AB165&amp;"')",IF(TRIM(AD165)="2","javascript:DrillDown('../pages/AffCertTaxCredit.aspx?1=1&amp;id="&amp;AB165&amp;"')",IF(TRIM(AD165)="6","javascript:DrillDown('../pages/AffCertHOME.aspx?1=1&amp;id="&amp;AB165&amp;"')",IF(TRIM(AD165)="7","javascript:DrillDown('../pages/AffCertRD.aspx?1=1&amp;id="&amp;AB165&amp;"')",IF(TRIM(AD165)="8","javascript:DrillDown('../pages/AffCertLocalProgram.aspx?1=1&amp;id="&amp;AB165&amp;"')",""))))),""),AF165)</f>
        <v/>
      </c>
      <c r="K165" s="25" t="s">
        <v>70</v>
      </c>
      <c r="L165" s="22">
        <v>921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67</v>
      </c>
      <c r="S165" s="22">
        <v>0</v>
      </c>
      <c r="T165" s="22">
        <v>0</v>
      </c>
      <c r="U165" s="22">
        <v>0</v>
      </c>
      <c r="V165" s="14">
        <v>51711</v>
      </c>
      <c r="W165" s="8" t="s">
        <v>316</v>
      </c>
      <c r="X165" s="7">
        <v>3529</v>
      </c>
      <c r="Y165" s="8" t="s">
        <v>59</v>
      </c>
      <c r="Z165" s="35"/>
      <c r="AA165" s="35" t="s">
        <v>43</v>
      </c>
      <c r="AB165" s="9"/>
      <c r="AC165" s="10" t="s">
        <v>70</v>
      </c>
      <c r="AD165" s="10"/>
      <c r="AE165" s="10"/>
      <c r="AF165" s="10" t="str">
        <f>IF(AE165&gt;0,AC165&amp;"-"&amp;AE165,AC165)</f>
        <v/>
      </c>
      <c r="AG165" s="10">
        <v>1256</v>
      </c>
      <c r="AH165" s="10" t="s">
        <v>68</v>
      </c>
      <c r="AI165" s="6">
        <v>660</v>
      </c>
      <c r="AJ165" s="6">
        <v>921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67</v>
      </c>
      <c r="AQ165" s="6">
        <v>0</v>
      </c>
      <c r="AR165" s="6">
        <v>0</v>
      </c>
      <c r="AS165" s="6">
        <v>0</v>
      </c>
      <c r="AT165" s="29" t="str">
        <f>IF(LEN(B165)=0,"",1)</f>
        <v/>
      </c>
      <c r="AU165" t="s">
        <v>60</v>
      </c>
    </row>
    <row r="166" spans="1:47" ht="12.75">
      <c r="A166" s="30" t="str">
        <f>HYPERLINK(IF($AV$1="SCREEN","javascript:DrillDown('../pages/CommonProperty.aspx?1=1&amp;PropertyId="&amp;AG166&amp;"')",""),B166)</f>
        <v/>
      </c>
      <c r="B166" s="20"/>
      <c r="C166" s="21" t="str">
        <f>HYPERLINK(IF($AV$1="SCREEN","javascript:DrillDown('../pages/UnitSwitch.aspx?1=1&amp;UnitId="&amp;V166&amp;"')",""),W166)</f>
        <v xml:space="preserve">11-103  </v>
      </c>
      <c r="D166" s="21" t="str">
        <f>HYPERLINK(IF($AV$1="SCREEN","javascript:DrillDown('../pages/CommonUnitType.aspx?1=1&amp;UnitTypeId="&amp;X166&amp;"')",""),Y166)</f>
        <v xml:space="preserve">at-1-tc </v>
      </c>
      <c r="E166" s="22">
        <v>660</v>
      </c>
      <c r="F166" s="23">
        <v>1</v>
      </c>
      <c r="G166" s="32" t="str">
        <f>HYPERLINK(IF(OR(TRIM(AA166)="VACANT",$AV$1="EXCEL"),"","javascript:DrillDown('../pages/TenantSwitch.aspx?1=1&amp;TenantId="&amp;Z166&amp;"')"),AA166)</f>
        <v>George, Brianna</v>
      </c>
      <c r="H166" s="24" t="s">
        <v>71</v>
      </c>
      <c r="I166" s="24" t="s">
        <v>70</v>
      </c>
      <c r="J166" s="23" t="str">
        <f>HYPERLINK(IF($AV$1="SCREEN",IF(TRIM(AD166)="1","javascript:DrillDown('../pages/AffCert50059.aspx?1=1&amp;id="&amp;AB166&amp;"')",IF(TRIM(AD166)="2","javascript:DrillDown('../pages/AffCertTaxCredit.aspx?1=1&amp;id="&amp;AB166&amp;"')",IF(TRIM(AD166)="6","javascript:DrillDown('../pages/AffCertHOME.aspx?1=1&amp;id="&amp;AB166&amp;"')",IF(TRIM(AD166)="7","javascript:DrillDown('../pages/AffCertRD.aspx?1=1&amp;id="&amp;AB166&amp;"')",IF(TRIM(AD166)="8","javascript:DrillDown('../pages/AffCertLocalProgram.aspx?1=1&amp;id="&amp;AB166&amp;"')",""))))),""),AF166)</f>
        <v>MI</v>
      </c>
      <c r="K166" s="25" t="s">
        <v>317</v>
      </c>
      <c r="L166" s="22">
        <v>921</v>
      </c>
      <c r="M166" s="22">
        <v>847</v>
      </c>
      <c r="N166" s="22">
        <v>0</v>
      </c>
      <c r="O166" s="22">
        <v>0</v>
      </c>
      <c r="P166" s="22">
        <v>847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14">
        <v>51712</v>
      </c>
      <c r="W166" s="8" t="s">
        <v>318</v>
      </c>
      <c r="X166" s="7">
        <v>3529</v>
      </c>
      <c r="Y166" s="8" t="s">
        <v>59</v>
      </c>
      <c r="Z166" s="35">
        <v>163540</v>
      </c>
      <c r="AA166" s="35" t="s">
        <v>319</v>
      </c>
      <c r="AB166" s="9">
        <v>548479</v>
      </c>
      <c r="AC166" s="10" t="s">
        <v>39</v>
      </c>
      <c r="AD166" s="10">
        <v>2</v>
      </c>
      <c r="AE166" s="10">
        <v>0</v>
      </c>
      <c r="AF166" s="10" t="str">
        <f>IF(AE166&gt;0,AC166&amp;"-"&amp;AE166,AC166)</f>
        <v>MI</v>
      </c>
      <c r="AG166" s="10">
        <v>1256</v>
      </c>
      <c r="AH166" s="10" t="s">
        <v>68</v>
      </c>
      <c r="AI166" s="6">
        <v>660</v>
      </c>
      <c r="AJ166" s="6">
        <v>921</v>
      </c>
      <c r="AK166" s="6">
        <v>847</v>
      </c>
      <c r="AL166" s="6">
        <v>0</v>
      </c>
      <c r="AM166" s="6">
        <v>0</v>
      </c>
      <c r="AN166" s="6">
        <v>847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29" t="str">
        <f>IF(LEN(B166)=0,"",1)</f>
        <v/>
      </c>
      <c r="AU166" t="s">
        <v>60</v>
      </c>
    </row>
    <row r="167" spans="1:47" ht="12.75">
      <c r="A167" s="30" t="str">
        <f>HYPERLINK(IF($AV$1="SCREEN","javascript:DrillDown('../pages/CommonProperty.aspx?1=1&amp;PropertyId="&amp;AG167&amp;"')",""),B167)</f>
        <v/>
      </c>
      <c r="B167" s="20"/>
      <c r="C167" s="21" t="str">
        <f>HYPERLINK(IF($AV$1="SCREEN","javascript:DrillDown('../pages/UnitSwitch.aspx?1=1&amp;UnitId="&amp;V167&amp;"')",""),W167)</f>
        <v xml:space="preserve">11-104  </v>
      </c>
      <c r="D167" s="21" t="str">
        <f>HYPERLINK(IF($AV$1="SCREEN","javascript:DrillDown('../pages/CommonUnitType.aspx?1=1&amp;UnitTypeId="&amp;X167&amp;"')",""),Y167)</f>
        <v xml:space="preserve">at-1-tc </v>
      </c>
      <c r="E167" s="22">
        <v>660</v>
      </c>
      <c r="F167" s="23">
        <v>1</v>
      </c>
      <c r="G167" s="32" t="str">
        <f>HYPERLINK(IF(OR(TRIM(AA167)="VACANT",$AV$1="EXCEL"),"","javascript:DrillDown('../pages/TenantSwitch.aspx?1=1&amp;TenantId="&amp;Z167&amp;"')"),AA167)</f>
        <v>Jackson, Sandra</v>
      </c>
      <c r="H167" s="24" t="s">
        <v>71</v>
      </c>
      <c r="I167" s="24" t="s">
        <v>70</v>
      </c>
      <c r="J167" s="23" t="str">
        <f>HYPERLINK(IF($AV$1="SCREEN",IF(TRIM(AD167)="1","javascript:DrillDown('../pages/AffCert50059.aspx?1=1&amp;id="&amp;AB167&amp;"')",IF(TRIM(AD167)="2","javascript:DrillDown('../pages/AffCertTaxCredit.aspx?1=1&amp;id="&amp;AB167&amp;"')",IF(TRIM(AD167)="6","javascript:DrillDown('../pages/AffCertHOME.aspx?1=1&amp;id="&amp;AB167&amp;"')",IF(TRIM(AD167)="7","javascript:DrillDown('../pages/AffCertRD.aspx?1=1&amp;id="&amp;AB167&amp;"')",IF(TRIM(AD167)="8","javascript:DrillDown('../pages/AffCertLocalProgram.aspx?1=1&amp;id="&amp;AB167&amp;"')",""))))),""),AF167)</f>
        <v>MI</v>
      </c>
      <c r="K167" s="25" t="s">
        <v>320</v>
      </c>
      <c r="L167" s="22">
        <v>921</v>
      </c>
      <c r="M167" s="22">
        <v>972</v>
      </c>
      <c r="N167" s="22">
        <v>0</v>
      </c>
      <c r="O167" s="22">
        <v>0</v>
      </c>
      <c r="P167" s="22">
        <v>0</v>
      </c>
      <c r="Q167" s="22">
        <v>921</v>
      </c>
      <c r="R167" s="22">
        <v>51</v>
      </c>
      <c r="S167" s="22">
        <v>0</v>
      </c>
      <c r="T167" s="22">
        <v>972</v>
      </c>
      <c r="U167" s="22">
        <v>0</v>
      </c>
      <c r="V167" s="14">
        <v>51713</v>
      </c>
      <c r="W167" s="8" t="s">
        <v>321</v>
      </c>
      <c r="X167" s="7">
        <v>3529</v>
      </c>
      <c r="Y167" s="8" t="s">
        <v>59</v>
      </c>
      <c r="Z167" s="35">
        <v>166305</v>
      </c>
      <c r="AA167" s="35" t="s">
        <v>322</v>
      </c>
      <c r="AB167" s="9">
        <v>554320</v>
      </c>
      <c r="AC167" s="10" t="s">
        <v>39</v>
      </c>
      <c r="AD167" s="10">
        <v>2</v>
      </c>
      <c r="AE167" s="10">
        <v>0</v>
      </c>
      <c r="AF167" s="10" t="str">
        <f>IF(AE167&gt;0,AC167&amp;"-"&amp;AE167,AC167)</f>
        <v>MI</v>
      </c>
      <c r="AG167" s="10">
        <v>1256</v>
      </c>
      <c r="AH167" s="10" t="s">
        <v>68</v>
      </c>
      <c r="AI167" s="6">
        <v>660</v>
      </c>
      <c r="AJ167" s="6">
        <v>921</v>
      </c>
      <c r="AK167" s="6">
        <v>972</v>
      </c>
      <c r="AL167" s="6">
        <v>0</v>
      </c>
      <c r="AM167" s="6">
        <v>0</v>
      </c>
      <c r="AN167" s="6">
        <v>0</v>
      </c>
      <c r="AO167" s="6">
        <v>921</v>
      </c>
      <c r="AP167" s="6">
        <v>51</v>
      </c>
      <c r="AQ167" s="6">
        <v>0</v>
      </c>
      <c r="AR167" s="6">
        <v>972</v>
      </c>
      <c r="AS167" s="6">
        <v>0</v>
      </c>
      <c r="AT167" s="29" t="str">
        <f>IF(LEN(B167)=0,"",1)</f>
        <v/>
      </c>
      <c r="AU167" t="s">
        <v>60</v>
      </c>
    </row>
    <row r="168" spans="1:47" ht="12.75">
      <c r="A168" s="30" t="str">
        <f>HYPERLINK(IF($AV$1="SCREEN","javascript:DrillDown('../pages/CommonProperty.aspx?1=1&amp;PropertyId="&amp;AG168&amp;"')",""),B168)</f>
        <v/>
      </c>
      <c r="B168" s="20"/>
      <c r="C168" s="21" t="str">
        <f>HYPERLINK(IF($AV$1="SCREEN","javascript:DrillDown('../pages/UnitSwitch.aspx?1=1&amp;UnitId="&amp;V168&amp;"')",""),W168)</f>
        <v xml:space="preserve">11-105  </v>
      </c>
      <c r="D168" s="21" t="str">
        <f>HYPERLINK(IF($AV$1="SCREEN","javascript:DrillDown('../pages/CommonUnitType.aspx?1=1&amp;UnitTypeId="&amp;X168&amp;"')",""),Y168)</f>
        <v xml:space="preserve">at-1-tc </v>
      </c>
      <c r="E168" s="22">
        <v>660</v>
      </c>
      <c r="F168" s="23">
        <v>1</v>
      </c>
      <c r="G168" s="32" t="str">
        <f>HYPERLINK(IF(OR(TRIM(AA168)="VACANT",$AV$1="EXCEL"),"","javascript:DrillDown('../pages/TenantSwitch.aspx?1=1&amp;TenantId="&amp;Z168&amp;"')"),AA168)</f>
        <v>Calhoun, Shawn</v>
      </c>
      <c r="H168" s="24" t="s">
        <v>71</v>
      </c>
      <c r="I168" s="24" t="s">
        <v>70</v>
      </c>
      <c r="J168" s="23" t="str">
        <f>HYPERLINK(IF($AV$1="SCREEN",IF(TRIM(AD168)="1","javascript:DrillDown('../pages/AffCert50059.aspx?1=1&amp;id="&amp;AB168&amp;"')",IF(TRIM(AD168)="2","javascript:DrillDown('../pages/AffCertTaxCredit.aspx?1=1&amp;id="&amp;AB168&amp;"')",IF(TRIM(AD168)="6","javascript:DrillDown('../pages/AffCertHOME.aspx?1=1&amp;id="&amp;AB168&amp;"')",IF(TRIM(AD168)="7","javascript:DrillDown('../pages/AffCertRD.aspx?1=1&amp;id="&amp;AB168&amp;"')",IF(TRIM(AD168)="8","javascript:DrillDown('../pages/AffCertLocalProgram.aspx?1=1&amp;id="&amp;AB168&amp;"')",""))))),""),AF168)</f>
        <v>MI</v>
      </c>
      <c r="K168" s="25" t="s">
        <v>323</v>
      </c>
      <c r="L168" s="22">
        <v>921</v>
      </c>
      <c r="M168" s="22">
        <v>787</v>
      </c>
      <c r="N168" s="22">
        <v>0</v>
      </c>
      <c r="O168" s="22">
        <v>0</v>
      </c>
      <c r="P168" s="22">
        <v>0</v>
      </c>
      <c r="Q168" s="22">
        <v>787</v>
      </c>
      <c r="R168" s="22">
        <v>0</v>
      </c>
      <c r="S168" s="22">
        <v>0</v>
      </c>
      <c r="T168" s="22">
        <v>787</v>
      </c>
      <c r="U168" s="22">
        <v>0</v>
      </c>
      <c r="V168" s="14">
        <v>51714</v>
      </c>
      <c r="W168" s="8" t="s">
        <v>324</v>
      </c>
      <c r="X168" s="7">
        <v>3529</v>
      </c>
      <c r="Y168" s="8" t="s">
        <v>59</v>
      </c>
      <c r="Z168" s="35">
        <v>163542</v>
      </c>
      <c r="AA168" s="35" t="s">
        <v>325</v>
      </c>
      <c r="AB168" s="9">
        <v>548589</v>
      </c>
      <c r="AC168" s="10" t="s">
        <v>39</v>
      </c>
      <c r="AD168" s="10">
        <v>2</v>
      </c>
      <c r="AE168" s="10">
        <v>0</v>
      </c>
      <c r="AF168" s="10" t="str">
        <f>IF(AE168&gt;0,AC168&amp;"-"&amp;AE168,AC168)</f>
        <v>MI</v>
      </c>
      <c r="AG168" s="10">
        <v>1256</v>
      </c>
      <c r="AH168" s="10" t="s">
        <v>68</v>
      </c>
      <c r="AI168" s="6">
        <v>660</v>
      </c>
      <c r="AJ168" s="6">
        <v>921</v>
      </c>
      <c r="AK168" s="6">
        <v>787</v>
      </c>
      <c r="AL168" s="6">
        <v>0</v>
      </c>
      <c r="AM168" s="6">
        <v>0</v>
      </c>
      <c r="AN168" s="6">
        <v>0</v>
      </c>
      <c r="AO168" s="6">
        <v>787</v>
      </c>
      <c r="AP168" s="6">
        <v>0</v>
      </c>
      <c r="AQ168" s="6">
        <v>0</v>
      </c>
      <c r="AR168" s="6">
        <v>787</v>
      </c>
      <c r="AS168" s="6">
        <v>0</v>
      </c>
      <c r="AT168" s="29" t="str">
        <f>IF(LEN(B168)=0,"",1)</f>
        <v/>
      </c>
      <c r="AU168" t="s">
        <v>60</v>
      </c>
    </row>
    <row r="169" spans="1:47" ht="12.75">
      <c r="A169" s="30" t="str">
        <f>HYPERLINK(IF($AV$1="SCREEN","javascript:DrillDown('../pages/CommonProperty.aspx?1=1&amp;PropertyId="&amp;AG169&amp;"')",""),B169)</f>
        <v/>
      </c>
      <c r="B169" s="20"/>
      <c r="C169" s="21" t="str">
        <f>HYPERLINK(IF($AV$1="SCREEN","javascript:DrillDown('../pages/UnitSwitch.aspx?1=1&amp;UnitId="&amp;V169&amp;"')",""),W169)</f>
        <v xml:space="preserve">11-106  </v>
      </c>
      <c r="D169" s="21" t="str">
        <f>HYPERLINK(IF($AV$1="SCREEN","javascript:DrillDown('../pages/CommonUnitType.aspx?1=1&amp;UnitTypeId="&amp;X169&amp;"')",""),Y169)</f>
        <v xml:space="preserve">at-1-tc </v>
      </c>
      <c r="E169" s="22">
        <v>660</v>
      </c>
      <c r="F169" s="23">
        <v>1</v>
      </c>
      <c r="G169" s="32" t="str">
        <f>HYPERLINK(IF(OR(TRIM(AA169)="VACANT",$AV$1="EXCEL"),"","javascript:DrillDown('../pages/TenantSwitch.aspx?1=1&amp;TenantId="&amp;Z169&amp;"')"),AA169)</f>
        <v>VACANT</v>
      </c>
      <c r="H169" s="24"/>
      <c r="I169" s="24" t="s">
        <v>70</v>
      </c>
      <c r="J169" s="23" t="str">
        <f>HYPERLINK(IF($AV$1="SCREEN",IF(TRIM(AD169)="1","javascript:DrillDown('../pages/AffCert50059.aspx?1=1&amp;id="&amp;AB169&amp;"')",IF(TRIM(AD169)="2","javascript:DrillDown('../pages/AffCertTaxCredit.aspx?1=1&amp;id="&amp;AB169&amp;"')",IF(TRIM(AD169)="6","javascript:DrillDown('../pages/AffCertHOME.aspx?1=1&amp;id="&amp;AB169&amp;"')",IF(TRIM(AD169)="7","javascript:DrillDown('../pages/AffCertRD.aspx?1=1&amp;id="&amp;AB169&amp;"')",IF(TRIM(AD169)="8","javascript:DrillDown('../pages/AffCertLocalProgram.aspx?1=1&amp;id="&amp;AB169&amp;"')",""))))),""),AF169)</f>
        <v/>
      </c>
      <c r="K169" s="25" t="s">
        <v>70</v>
      </c>
      <c r="L169" s="22">
        <v>921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67</v>
      </c>
      <c r="S169" s="22">
        <v>0</v>
      </c>
      <c r="T169" s="22">
        <v>0</v>
      </c>
      <c r="U169" s="22">
        <v>0</v>
      </c>
      <c r="V169" s="14">
        <v>51715</v>
      </c>
      <c r="W169" s="8" t="s">
        <v>326</v>
      </c>
      <c r="X169" s="7">
        <v>3529</v>
      </c>
      <c r="Y169" s="8" t="s">
        <v>59</v>
      </c>
      <c r="Z169" s="35"/>
      <c r="AA169" s="35" t="s">
        <v>43</v>
      </c>
      <c r="AB169" s="9"/>
      <c r="AC169" s="10" t="s">
        <v>70</v>
      </c>
      <c r="AD169" s="10"/>
      <c r="AE169" s="10"/>
      <c r="AF169" s="10" t="str">
        <f>IF(AE169&gt;0,AC169&amp;"-"&amp;AE169,AC169)</f>
        <v/>
      </c>
      <c r="AG169" s="10">
        <v>1256</v>
      </c>
      <c r="AH169" s="10" t="s">
        <v>68</v>
      </c>
      <c r="AI169" s="6">
        <v>660</v>
      </c>
      <c r="AJ169" s="6">
        <v>921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67</v>
      </c>
      <c r="AQ169" s="6">
        <v>0</v>
      </c>
      <c r="AR169" s="6">
        <v>0</v>
      </c>
      <c r="AS169" s="6">
        <v>0</v>
      </c>
      <c r="AT169" s="29" t="str">
        <f>IF(LEN(B169)=0,"",1)</f>
        <v/>
      </c>
      <c r="AU169" t="s">
        <v>60</v>
      </c>
    </row>
    <row r="170" spans="1:47" ht="12.75">
      <c r="A170" s="30" t="str">
        <f>HYPERLINK(IF($AV$1="SCREEN","javascript:DrillDown('../pages/CommonProperty.aspx?1=1&amp;PropertyId="&amp;AG170&amp;"')",""),B170)</f>
        <v/>
      </c>
      <c r="B170" s="20"/>
      <c r="C170" s="21" t="str">
        <f>HYPERLINK(IF($AV$1="SCREEN","javascript:DrillDown('../pages/UnitSwitch.aspx?1=1&amp;UnitId="&amp;V170&amp;"')",""),W170)</f>
        <v xml:space="preserve">11-107  </v>
      </c>
      <c r="D170" s="21" t="str">
        <f>HYPERLINK(IF($AV$1="SCREEN","javascript:DrillDown('../pages/CommonUnitType.aspx?1=1&amp;UnitTypeId="&amp;X170&amp;"')",""),Y170)</f>
        <v xml:space="preserve">at-1-tc </v>
      </c>
      <c r="E170" s="22">
        <v>660</v>
      </c>
      <c r="F170" s="23">
        <v>1</v>
      </c>
      <c r="G170" s="32" t="str">
        <f>HYPERLINK(IF(OR(TRIM(AA170)="VACANT",$AV$1="EXCEL"),"","javascript:DrillDown('../pages/TenantSwitch.aspx?1=1&amp;TenantId="&amp;Z170&amp;"')"),AA170)</f>
        <v>Mouton, Romanda</v>
      </c>
      <c r="H170" s="24" t="s">
        <v>71</v>
      </c>
      <c r="I170" s="24" t="s">
        <v>70</v>
      </c>
      <c r="J170" s="23" t="str">
        <f>HYPERLINK(IF($AV$1="SCREEN",IF(TRIM(AD170)="1","javascript:DrillDown('../pages/AffCert50059.aspx?1=1&amp;id="&amp;AB170&amp;"')",IF(TRIM(AD170)="2","javascript:DrillDown('../pages/AffCertTaxCredit.aspx?1=1&amp;id="&amp;AB170&amp;"')",IF(TRIM(AD170)="6","javascript:DrillDown('../pages/AffCertHOME.aspx?1=1&amp;id="&amp;AB170&amp;"')",IF(TRIM(AD170)="7","javascript:DrillDown('../pages/AffCertRD.aspx?1=1&amp;id="&amp;AB170&amp;"')",IF(TRIM(AD170)="8","javascript:DrillDown('../pages/AffCertLocalProgram.aspx?1=1&amp;id="&amp;AB170&amp;"')",""))))),""),AF170)</f>
        <v>AR</v>
      </c>
      <c r="K170" s="25" t="s">
        <v>327</v>
      </c>
      <c r="L170" s="22">
        <v>921</v>
      </c>
      <c r="M170" s="22">
        <v>988</v>
      </c>
      <c r="N170" s="22">
        <v>0</v>
      </c>
      <c r="O170" s="22">
        <v>0</v>
      </c>
      <c r="P170" s="22">
        <v>654</v>
      </c>
      <c r="Q170" s="22">
        <v>334</v>
      </c>
      <c r="R170" s="22">
        <v>0</v>
      </c>
      <c r="S170" s="22">
        <v>0</v>
      </c>
      <c r="T170" s="22">
        <v>334</v>
      </c>
      <c r="U170" s="22">
        <v>0</v>
      </c>
      <c r="V170" s="14">
        <v>51716</v>
      </c>
      <c r="W170" s="8" t="s">
        <v>328</v>
      </c>
      <c r="X170" s="7">
        <v>3529</v>
      </c>
      <c r="Y170" s="8" t="s">
        <v>59</v>
      </c>
      <c r="Z170" s="35">
        <v>163544</v>
      </c>
      <c r="AA170" s="35" t="s">
        <v>329</v>
      </c>
      <c r="AB170" s="9">
        <v>566883</v>
      </c>
      <c r="AC170" s="10" t="s">
        <v>67</v>
      </c>
      <c r="AD170" s="10">
        <v>2</v>
      </c>
      <c r="AE170" s="10">
        <v>0</v>
      </c>
      <c r="AF170" s="10" t="str">
        <f>IF(AE170&gt;0,AC170&amp;"-"&amp;AE170,AC170)</f>
        <v>AR</v>
      </c>
      <c r="AG170" s="10">
        <v>1256</v>
      </c>
      <c r="AH170" s="10" t="s">
        <v>68</v>
      </c>
      <c r="AI170" s="6">
        <v>660</v>
      </c>
      <c r="AJ170" s="6">
        <v>921</v>
      </c>
      <c r="AK170" s="6">
        <v>988</v>
      </c>
      <c r="AL170" s="6">
        <v>0</v>
      </c>
      <c r="AM170" s="6">
        <v>0</v>
      </c>
      <c r="AN170" s="6">
        <v>654</v>
      </c>
      <c r="AO170" s="6">
        <v>334</v>
      </c>
      <c r="AP170" s="6">
        <v>0</v>
      </c>
      <c r="AQ170" s="6">
        <v>0</v>
      </c>
      <c r="AR170" s="6">
        <v>334</v>
      </c>
      <c r="AS170" s="6">
        <v>0</v>
      </c>
      <c r="AT170" s="29" t="str">
        <f>IF(LEN(B170)=0,"",1)</f>
        <v/>
      </c>
      <c r="AU170" t="s">
        <v>60</v>
      </c>
    </row>
    <row r="171" spans="1:47" ht="12.75">
      <c r="A171" s="30" t="str">
        <f>HYPERLINK(IF($AV$1="SCREEN","javascript:DrillDown('../pages/CommonProperty.aspx?1=1&amp;PropertyId="&amp;AG171&amp;"')",""),B171)</f>
        <v/>
      </c>
      <c r="B171" s="20"/>
      <c r="C171" s="21" t="str">
        <f>HYPERLINK(IF($AV$1="SCREEN","javascript:DrillDown('../pages/UnitSwitch.aspx?1=1&amp;UnitId="&amp;V171&amp;"')",""),W171)</f>
        <v xml:space="preserve">11-108  </v>
      </c>
      <c r="D171" s="21" t="str">
        <f>HYPERLINK(IF($AV$1="SCREEN","javascript:DrillDown('../pages/CommonUnitType.aspx?1=1&amp;UnitTypeId="&amp;X171&amp;"')",""),Y171)</f>
        <v xml:space="preserve">at-1-tc </v>
      </c>
      <c r="E171" s="22">
        <v>660</v>
      </c>
      <c r="F171" s="23">
        <v>1</v>
      </c>
      <c r="G171" s="32" t="str">
        <f>HYPERLINK(IF(OR(TRIM(AA171)="VACANT",$AV$1="EXCEL"),"","javascript:DrillDown('../pages/TenantSwitch.aspx?1=1&amp;TenantId="&amp;Z171&amp;"')"),AA171)</f>
        <v>VACANT</v>
      </c>
      <c r="H171" s="24"/>
      <c r="I171" s="24" t="s">
        <v>70</v>
      </c>
      <c r="J171" s="23" t="str">
        <f>HYPERLINK(IF($AV$1="SCREEN",IF(TRIM(AD171)="1","javascript:DrillDown('../pages/AffCert50059.aspx?1=1&amp;id="&amp;AB171&amp;"')",IF(TRIM(AD171)="2","javascript:DrillDown('../pages/AffCertTaxCredit.aspx?1=1&amp;id="&amp;AB171&amp;"')",IF(TRIM(AD171)="6","javascript:DrillDown('../pages/AffCertHOME.aspx?1=1&amp;id="&amp;AB171&amp;"')",IF(TRIM(AD171)="7","javascript:DrillDown('../pages/AffCertRD.aspx?1=1&amp;id="&amp;AB171&amp;"')",IF(TRIM(AD171)="8","javascript:DrillDown('../pages/AffCertLocalProgram.aspx?1=1&amp;id="&amp;AB171&amp;"')",""))))),""),AF171)</f>
        <v/>
      </c>
      <c r="K171" s="25" t="s">
        <v>70</v>
      </c>
      <c r="L171" s="22">
        <v>921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67</v>
      </c>
      <c r="S171" s="22">
        <v>0</v>
      </c>
      <c r="T171" s="22">
        <v>0</v>
      </c>
      <c r="U171" s="22">
        <v>0</v>
      </c>
      <c r="V171" s="14">
        <v>51717</v>
      </c>
      <c r="W171" s="8" t="s">
        <v>330</v>
      </c>
      <c r="X171" s="7">
        <v>3529</v>
      </c>
      <c r="Y171" s="8" t="s">
        <v>59</v>
      </c>
      <c r="Z171" s="35"/>
      <c r="AA171" s="35" t="s">
        <v>43</v>
      </c>
      <c r="AB171" s="9"/>
      <c r="AC171" s="10" t="s">
        <v>70</v>
      </c>
      <c r="AD171" s="10"/>
      <c r="AE171" s="10"/>
      <c r="AF171" s="10" t="str">
        <f>IF(AE171&gt;0,AC171&amp;"-"&amp;AE171,AC171)</f>
        <v/>
      </c>
      <c r="AG171" s="10">
        <v>1256</v>
      </c>
      <c r="AH171" s="10" t="s">
        <v>68</v>
      </c>
      <c r="AI171" s="6">
        <v>660</v>
      </c>
      <c r="AJ171" s="6">
        <v>921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67</v>
      </c>
      <c r="AQ171" s="6">
        <v>0</v>
      </c>
      <c r="AR171" s="6">
        <v>0</v>
      </c>
      <c r="AS171" s="6">
        <v>0</v>
      </c>
      <c r="AT171" s="29" t="str">
        <f>IF(LEN(B171)=0,"",1)</f>
        <v/>
      </c>
      <c r="AU171" t="s">
        <v>60</v>
      </c>
    </row>
    <row r="172" spans="1:47" ht="12.75">
      <c r="A172" s="30" t="str">
        <f>HYPERLINK(IF($AV$1="SCREEN","javascript:DrillDown('../pages/CommonProperty.aspx?1=1&amp;PropertyId="&amp;AG172&amp;"')",""),B172)</f>
        <v/>
      </c>
      <c r="B172" s="20"/>
      <c r="C172" s="21" t="str">
        <f>HYPERLINK(IF($AV$1="SCREEN","javascript:DrillDown('../pages/UnitSwitch.aspx?1=1&amp;UnitId="&amp;V172&amp;"')",""),W172)</f>
        <v xml:space="preserve">11-201  </v>
      </c>
      <c r="D172" s="21" t="str">
        <f>HYPERLINK(IF($AV$1="SCREEN","javascript:DrillDown('../pages/CommonUnitType.aspx?1=1&amp;UnitTypeId="&amp;X172&amp;"')",""),Y172)</f>
        <v xml:space="preserve">at-2-tc </v>
      </c>
      <c r="E172" s="22">
        <v>1320</v>
      </c>
      <c r="F172" s="23">
        <v>2</v>
      </c>
      <c r="G172" s="32" t="str">
        <f>HYPERLINK(IF(OR(TRIM(AA172)="VACANT",$AV$1="EXCEL"),"","javascript:DrillDown('../pages/TenantSwitch.aspx?1=1&amp;TenantId="&amp;Z172&amp;"')"),AA172)</f>
        <v>Mieses, Wilson</v>
      </c>
      <c r="H172" s="24" t="s">
        <v>71</v>
      </c>
      <c r="I172" s="24" t="s">
        <v>70</v>
      </c>
      <c r="J172" s="23" t="str">
        <f>HYPERLINK(IF($AV$1="SCREEN",IF(TRIM(AD172)="1","javascript:DrillDown('../pages/AffCert50059.aspx?1=1&amp;id="&amp;AB172&amp;"')",IF(TRIM(AD172)="2","javascript:DrillDown('../pages/AffCertTaxCredit.aspx?1=1&amp;id="&amp;AB172&amp;"')",IF(TRIM(AD172)="6","javascript:DrillDown('../pages/AffCertHOME.aspx?1=1&amp;id="&amp;AB172&amp;"')",IF(TRIM(AD172)="7","javascript:DrillDown('../pages/AffCertRD.aspx?1=1&amp;id="&amp;AB172&amp;"')",IF(TRIM(AD172)="8","javascript:DrillDown('../pages/AffCertLocalProgram.aspx?1=1&amp;id="&amp;AB172&amp;"')",""))))),""),AF172)</f>
        <v>MI</v>
      </c>
      <c r="K172" s="25" t="s">
        <v>331</v>
      </c>
      <c r="L172" s="22">
        <v>1101</v>
      </c>
      <c r="M172" s="22">
        <v>1012</v>
      </c>
      <c r="N172" s="22">
        <v>0</v>
      </c>
      <c r="O172" s="22">
        <v>0</v>
      </c>
      <c r="P172" s="22">
        <v>0</v>
      </c>
      <c r="Q172" s="22">
        <v>1012</v>
      </c>
      <c r="R172" s="22">
        <v>0</v>
      </c>
      <c r="S172" s="22">
        <v>0</v>
      </c>
      <c r="T172" s="22">
        <v>1012</v>
      </c>
      <c r="U172" s="22">
        <v>0</v>
      </c>
      <c r="V172" s="14">
        <v>51718</v>
      </c>
      <c r="W172" s="8" t="s">
        <v>332</v>
      </c>
      <c r="X172" s="7">
        <v>3530</v>
      </c>
      <c r="Y172" s="8" t="s">
        <v>63</v>
      </c>
      <c r="Z172" s="35">
        <v>163546</v>
      </c>
      <c r="AA172" s="35" t="s">
        <v>333</v>
      </c>
      <c r="AB172" s="9">
        <v>548661</v>
      </c>
      <c r="AC172" s="10" t="s">
        <v>39</v>
      </c>
      <c r="AD172" s="10">
        <v>2</v>
      </c>
      <c r="AE172" s="10">
        <v>0</v>
      </c>
      <c r="AF172" s="10" t="str">
        <f>IF(AE172&gt;0,AC172&amp;"-"&amp;AE172,AC172)</f>
        <v>MI</v>
      </c>
      <c r="AG172" s="10">
        <v>1256</v>
      </c>
      <c r="AH172" s="10" t="s">
        <v>68</v>
      </c>
      <c r="AI172" s="6">
        <v>1320</v>
      </c>
      <c r="AJ172" s="6">
        <v>1101</v>
      </c>
      <c r="AK172" s="6">
        <v>1012</v>
      </c>
      <c r="AL172" s="6">
        <v>0</v>
      </c>
      <c r="AM172" s="6">
        <v>0</v>
      </c>
      <c r="AN172" s="6">
        <v>0</v>
      </c>
      <c r="AO172" s="6">
        <v>1012</v>
      </c>
      <c r="AP172" s="6">
        <v>0</v>
      </c>
      <c r="AQ172" s="6">
        <v>0</v>
      </c>
      <c r="AR172" s="6">
        <v>1012</v>
      </c>
      <c r="AS172" s="6">
        <v>0</v>
      </c>
      <c r="AT172" s="29" t="str">
        <f>IF(LEN(B172)=0,"",1)</f>
        <v/>
      </c>
      <c r="AU172" t="s">
        <v>60</v>
      </c>
    </row>
    <row r="173" spans="1:47" ht="12.75">
      <c r="A173" s="30" t="str">
        <f>HYPERLINK(IF($AV$1="SCREEN","javascript:DrillDown('../pages/CommonProperty.aspx?1=1&amp;PropertyId="&amp;AG173&amp;"')",""),B173)</f>
        <v/>
      </c>
      <c r="B173" s="20"/>
      <c r="C173" s="21" t="str">
        <f>HYPERLINK(IF($AV$1="SCREEN","javascript:DrillDown('../pages/UnitSwitch.aspx?1=1&amp;UnitId="&amp;V173&amp;"')",""),W173)</f>
        <v xml:space="preserve">11-202  </v>
      </c>
      <c r="D173" s="21" t="str">
        <f>HYPERLINK(IF($AV$1="SCREEN","javascript:DrillDown('../pages/CommonUnitType.aspx?1=1&amp;UnitTypeId="&amp;X173&amp;"')",""),Y173)</f>
        <v xml:space="preserve">at-2-tc </v>
      </c>
      <c r="E173" s="22">
        <v>1320</v>
      </c>
      <c r="F173" s="23">
        <v>2</v>
      </c>
      <c r="G173" s="32" t="str">
        <f>HYPERLINK(IF(OR(TRIM(AA173)="VACANT",$AV$1="EXCEL"),"","javascript:DrillDown('../pages/TenantSwitch.aspx?1=1&amp;TenantId="&amp;Z173&amp;"')"),AA173)</f>
        <v>Richard, Amaya</v>
      </c>
      <c r="H173" s="24" t="s">
        <v>71</v>
      </c>
      <c r="I173" s="24" t="s">
        <v>70</v>
      </c>
      <c r="J173" s="23" t="str">
        <f>HYPERLINK(IF($AV$1="SCREEN",IF(TRIM(AD173)="1","javascript:DrillDown('../pages/AffCert50059.aspx?1=1&amp;id="&amp;AB173&amp;"')",IF(TRIM(AD173)="2","javascript:DrillDown('../pages/AffCertTaxCredit.aspx?1=1&amp;id="&amp;AB173&amp;"')",IF(TRIM(AD173)="6","javascript:DrillDown('../pages/AffCertHOME.aspx?1=1&amp;id="&amp;AB173&amp;"')",IF(TRIM(AD173)="7","javascript:DrillDown('../pages/AffCertRD.aspx?1=1&amp;id="&amp;AB173&amp;"')",IF(TRIM(AD173)="8","javascript:DrillDown('../pages/AffCertLocalProgram.aspx?1=1&amp;id="&amp;AB173&amp;"')",""))))),""),AF173)</f>
        <v>AR</v>
      </c>
      <c r="K173" s="25" t="s">
        <v>104</v>
      </c>
      <c r="L173" s="22">
        <v>1101</v>
      </c>
      <c r="M173" s="22">
        <v>1012</v>
      </c>
      <c r="N173" s="22">
        <v>0</v>
      </c>
      <c r="O173" s="22">
        <v>0</v>
      </c>
      <c r="P173" s="22">
        <v>1012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14">
        <v>51719</v>
      </c>
      <c r="W173" s="8" t="s">
        <v>334</v>
      </c>
      <c r="X173" s="7">
        <v>3530</v>
      </c>
      <c r="Y173" s="8" t="s">
        <v>63</v>
      </c>
      <c r="Z173" s="35">
        <v>163547</v>
      </c>
      <c r="AA173" s="35" t="s">
        <v>335</v>
      </c>
      <c r="AB173" s="9">
        <v>566351</v>
      </c>
      <c r="AC173" s="10" t="s">
        <v>67</v>
      </c>
      <c r="AD173" s="10">
        <v>2</v>
      </c>
      <c r="AE173" s="10">
        <v>0</v>
      </c>
      <c r="AF173" s="10" t="str">
        <f>IF(AE173&gt;0,AC173&amp;"-"&amp;AE173,AC173)</f>
        <v>AR</v>
      </c>
      <c r="AG173" s="10">
        <v>1256</v>
      </c>
      <c r="AH173" s="10" t="s">
        <v>68</v>
      </c>
      <c r="AI173" s="6">
        <v>1320</v>
      </c>
      <c r="AJ173" s="6">
        <v>1101</v>
      </c>
      <c r="AK173" s="6">
        <v>1012</v>
      </c>
      <c r="AL173" s="6">
        <v>0</v>
      </c>
      <c r="AM173" s="6">
        <v>0</v>
      </c>
      <c r="AN173" s="6">
        <v>1012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29" t="str">
        <f>IF(LEN(B173)=0,"",1)</f>
        <v/>
      </c>
      <c r="AU173" t="s">
        <v>60</v>
      </c>
    </row>
    <row r="174" spans="1:47" ht="12.75">
      <c r="A174" s="30" t="str">
        <f>HYPERLINK(IF($AV$1="SCREEN","javascript:DrillDown('../pages/CommonProperty.aspx?1=1&amp;PropertyId="&amp;AG174&amp;"')",""),B174)</f>
        <v/>
      </c>
      <c r="B174" s="20"/>
      <c r="C174" s="21" t="str">
        <f>HYPERLINK(IF($AV$1="SCREEN","javascript:DrillDown('../pages/UnitSwitch.aspx?1=1&amp;UnitId="&amp;V174&amp;"')",""),W174)</f>
        <v xml:space="preserve">11-203  </v>
      </c>
      <c r="D174" s="21" t="str">
        <f>HYPERLINK(IF($AV$1="SCREEN","javascript:DrillDown('../pages/CommonUnitType.aspx?1=1&amp;UnitTypeId="&amp;X174&amp;"')",""),Y174)</f>
        <v xml:space="preserve">at-2-tc </v>
      </c>
      <c r="E174" s="22">
        <v>1320</v>
      </c>
      <c r="F174" s="23">
        <v>2</v>
      </c>
      <c r="G174" s="32" t="str">
        <f>HYPERLINK(IF(OR(TRIM(AA174)="VACANT",$AV$1="EXCEL"),"","javascript:DrillDown('../pages/TenantSwitch.aspx?1=1&amp;TenantId="&amp;Z174&amp;"')"),AA174)</f>
        <v>D. Williams, Joichasity</v>
      </c>
      <c r="H174" s="24" t="s">
        <v>71</v>
      </c>
      <c r="I174" s="24" t="s">
        <v>70</v>
      </c>
      <c r="J174" s="23" t="str">
        <f>HYPERLINK(IF($AV$1="SCREEN",IF(TRIM(AD174)="1","javascript:DrillDown('../pages/AffCert50059.aspx?1=1&amp;id="&amp;AB174&amp;"')",IF(TRIM(AD174)="2","javascript:DrillDown('../pages/AffCertTaxCredit.aspx?1=1&amp;id="&amp;AB174&amp;"')",IF(TRIM(AD174)="6","javascript:DrillDown('../pages/AffCertHOME.aspx?1=1&amp;id="&amp;AB174&amp;"')",IF(TRIM(AD174)="7","javascript:DrillDown('../pages/AffCertRD.aspx?1=1&amp;id="&amp;AB174&amp;"')",IF(TRIM(AD174)="8","javascript:DrillDown('../pages/AffCertLocalProgram.aspx?1=1&amp;id="&amp;AB174&amp;"')",""))))),""),AF174)</f>
        <v>MI</v>
      </c>
      <c r="K174" s="25" t="s">
        <v>336</v>
      </c>
      <c r="L174" s="22">
        <v>1101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14">
        <v>51720</v>
      </c>
      <c r="W174" s="8" t="s">
        <v>337</v>
      </c>
      <c r="X174" s="7">
        <v>3530</v>
      </c>
      <c r="Y174" s="8" t="s">
        <v>63</v>
      </c>
      <c r="Z174" s="35">
        <v>163548</v>
      </c>
      <c r="AA174" s="35" t="s">
        <v>338</v>
      </c>
      <c r="AB174" s="9">
        <v>548663</v>
      </c>
      <c r="AC174" s="10" t="s">
        <v>39</v>
      </c>
      <c r="AD174" s="10">
        <v>2</v>
      </c>
      <c r="AE174" s="10">
        <v>0</v>
      </c>
      <c r="AF174" s="10" t="str">
        <f>IF(AE174&gt;0,AC174&amp;"-"&amp;AE174,AC174)</f>
        <v>MI</v>
      </c>
      <c r="AG174" s="10">
        <v>1256</v>
      </c>
      <c r="AH174" s="10" t="s">
        <v>68</v>
      </c>
      <c r="AI174" s="6">
        <v>1320</v>
      </c>
      <c r="AJ174" s="6">
        <v>1101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29" t="str">
        <f>IF(LEN(B174)=0,"",1)</f>
        <v/>
      </c>
      <c r="AU174" t="s">
        <v>60</v>
      </c>
    </row>
    <row r="175" spans="1:47" ht="12.75">
      <c r="A175" s="30" t="str">
        <f>HYPERLINK(IF($AV$1="SCREEN","javascript:DrillDown('../pages/CommonProperty.aspx?1=1&amp;PropertyId="&amp;AG175&amp;"')",""),B175)</f>
        <v/>
      </c>
      <c r="B175" s="20"/>
      <c r="C175" s="21" t="str">
        <f>HYPERLINK(IF($AV$1="SCREEN","javascript:DrillDown('../pages/UnitSwitch.aspx?1=1&amp;UnitId="&amp;V175&amp;"')",""),W175)</f>
        <v xml:space="preserve">11-204  </v>
      </c>
      <c r="D175" s="21" t="str">
        <f>HYPERLINK(IF($AV$1="SCREEN","javascript:DrillDown('../pages/CommonUnitType.aspx?1=1&amp;UnitTypeId="&amp;X175&amp;"')",""),Y175)</f>
        <v xml:space="preserve">at-2-tc </v>
      </c>
      <c r="E175" s="22">
        <v>1320</v>
      </c>
      <c r="F175" s="23">
        <v>2</v>
      </c>
      <c r="G175" s="32" t="str">
        <f>HYPERLINK(IF(OR(TRIM(AA175)="VACANT",$AV$1="EXCEL"),"","javascript:DrillDown('../pages/TenantSwitch.aspx?1=1&amp;TenantId="&amp;Z175&amp;"')"),AA175)</f>
        <v>VACANT</v>
      </c>
      <c r="H175" s="24"/>
      <c r="I175" s="24" t="s">
        <v>70</v>
      </c>
      <c r="J175" s="23" t="str">
        <f>HYPERLINK(IF($AV$1="SCREEN",IF(TRIM(AD175)="1","javascript:DrillDown('../pages/AffCert50059.aspx?1=1&amp;id="&amp;AB175&amp;"')",IF(TRIM(AD175)="2","javascript:DrillDown('../pages/AffCertTaxCredit.aspx?1=1&amp;id="&amp;AB175&amp;"')",IF(TRIM(AD175)="6","javascript:DrillDown('../pages/AffCertHOME.aspx?1=1&amp;id="&amp;AB175&amp;"')",IF(TRIM(AD175)="7","javascript:DrillDown('../pages/AffCertRD.aspx?1=1&amp;id="&amp;AB175&amp;"')",IF(TRIM(AD175)="8","javascript:DrillDown('../pages/AffCertLocalProgram.aspx?1=1&amp;id="&amp;AB175&amp;"')",""))))),""),AF175)</f>
        <v/>
      </c>
      <c r="K175" s="25" t="s">
        <v>70</v>
      </c>
      <c r="L175" s="22">
        <v>1101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85</v>
      </c>
      <c r="S175" s="22">
        <v>0</v>
      </c>
      <c r="T175" s="22">
        <v>0</v>
      </c>
      <c r="U175" s="22">
        <v>0</v>
      </c>
      <c r="V175" s="14">
        <v>51721</v>
      </c>
      <c r="W175" s="8" t="s">
        <v>339</v>
      </c>
      <c r="X175" s="7">
        <v>3530</v>
      </c>
      <c r="Y175" s="8" t="s">
        <v>63</v>
      </c>
      <c r="Z175" s="35"/>
      <c r="AA175" s="35" t="s">
        <v>43</v>
      </c>
      <c r="AB175" s="9"/>
      <c r="AC175" s="10" t="s">
        <v>70</v>
      </c>
      <c r="AD175" s="10"/>
      <c r="AE175" s="10"/>
      <c r="AF175" s="10" t="str">
        <f>IF(AE175&gt;0,AC175&amp;"-"&amp;AE175,AC175)</f>
        <v/>
      </c>
      <c r="AG175" s="10">
        <v>1256</v>
      </c>
      <c r="AH175" s="10" t="s">
        <v>68</v>
      </c>
      <c r="AI175" s="6">
        <v>1320</v>
      </c>
      <c r="AJ175" s="6">
        <v>1101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85</v>
      </c>
      <c r="AQ175" s="6">
        <v>0</v>
      </c>
      <c r="AR175" s="6">
        <v>0</v>
      </c>
      <c r="AS175" s="6">
        <v>0</v>
      </c>
      <c r="AT175" s="29" t="str">
        <f>IF(LEN(B175)=0,"",1)</f>
        <v/>
      </c>
      <c r="AU175" t="s">
        <v>60</v>
      </c>
    </row>
    <row r="176" spans="1:47" ht="12.75">
      <c r="A176" s="30" t="str">
        <f>HYPERLINK(IF($AV$1="SCREEN","javascript:DrillDown('../pages/CommonProperty.aspx?1=1&amp;PropertyId="&amp;AG176&amp;"')",""),B176)</f>
        <v/>
      </c>
      <c r="B176" s="20"/>
      <c r="C176" s="21" t="str">
        <f>HYPERLINK(IF($AV$1="SCREEN","javascript:DrillDown('../pages/UnitSwitch.aspx?1=1&amp;UnitId="&amp;V176&amp;"')",""),W176)</f>
        <v xml:space="preserve">11-205  </v>
      </c>
      <c r="D176" s="21" t="str">
        <f>HYPERLINK(IF($AV$1="SCREEN","javascript:DrillDown('../pages/CommonUnitType.aspx?1=1&amp;UnitTypeId="&amp;X176&amp;"')",""),Y176)</f>
        <v xml:space="preserve">at-2-tc </v>
      </c>
      <c r="E176" s="22">
        <v>1320</v>
      </c>
      <c r="F176" s="23">
        <v>2</v>
      </c>
      <c r="G176" s="32" t="str">
        <f>HYPERLINK(IF(OR(TRIM(AA176)="VACANT",$AV$1="EXCEL"),"","javascript:DrillDown('../pages/TenantSwitch.aspx?1=1&amp;TenantId="&amp;Z176&amp;"')"),AA176)</f>
        <v>VACANT</v>
      </c>
      <c r="H176" s="24"/>
      <c r="I176" s="24" t="s">
        <v>70</v>
      </c>
      <c r="J176" s="23" t="str">
        <f>HYPERLINK(IF($AV$1="SCREEN",IF(TRIM(AD176)="1","javascript:DrillDown('../pages/AffCert50059.aspx?1=1&amp;id="&amp;AB176&amp;"')",IF(TRIM(AD176)="2","javascript:DrillDown('../pages/AffCertTaxCredit.aspx?1=1&amp;id="&amp;AB176&amp;"')",IF(TRIM(AD176)="6","javascript:DrillDown('../pages/AffCertHOME.aspx?1=1&amp;id="&amp;AB176&amp;"')",IF(TRIM(AD176)="7","javascript:DrillDown('../pages/AffCertRD.aspx?1=1&amp;id="&amp;AB176&amp;"')",IF(TRIM(AD176)="8","javascript:DrillDown('../pages/AffCertLocalProgram.aspx?1=1&amp;id="&amp;AB176&amp;"')",""))))),""),AF176)</f>
        <v/>
      </c>
      <c r="K176" s="25" t="s">
        <v>70</v>
      </c>
      <c r="L176" s="22">
        <v>1101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85</v>
      </c>
      <c r="S176" s="22">
        <v>0</v>
      </c>
      <c r="T176" s="22">
        <v>0</v>
      </c>
      <c r="U176" s="22">
        <v>0</v>
      </c>
      <c r="V176" s="14">
        <v>51722</v>
      </c>
      <c r="W176" s="8" t="s">
        <v>340</v>
      </c>
      <c r="X176" s="7">
        <v>3530</v>
      </c>
      <c r="Y176" s="8" t="s">
        <v>63</v>
      </c>
      <c r="Z176" s="35"/>
      <c r="AA176" s="35" t="s">
        <v>43</v>
      </c>
      <c r="AB176" s="9"/>
      <c r="AC176" s="10" t="s">
        <v>70</v>
      </c>
      <c r="AD176" s="10"/>
      <c r="AE176" s="10"/>
      <c r="AF176" s="10" t="str">
        <f>IF(AE176&gt;0,AC176&amp;"-"&amp;AE176,AC176)</f>
        <v/>
      </c>
      <c r="AG176" s="10">
        <v>1256</v>
      </c>
      <c r="AH176" s="10" t="s">
        <v>68</v>
      </c>
      <c r="AI176" s="6">
        <v>1320</v>
      </c>
      <c r="AJ176" s="6">
        <v>1101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85</v>
      </c>
      <c r="AQ176" s="6">
        <v>0</v>
      </c>
      <c r="AR176" s="6">
        <v>0</v>
      </c>
      <c r="AS176" s="6">
        <v>0</v>
      </c>
      <c r="AT176" s="29" t="str">
        <f>IF(LEN(B176)=0,"",1)</f>
        <v/>
      </c>
      <c r="AU176" t="s">
        <v>60</v>
      </c>
    </row>
    <row r="177" spans="1:47" ht="12.75">
      <c r="A177" s="30" t="str">
        <f>HYPERLINK(IF($AV$1="SCREEN","javascript:DrillDown('../pages/CommonProperty.aspx?1=1&amp;PropertyId="&amp;AG177&amp;"')",""),B177)</f>
        <v/>
      </c>
      <c r="B177" s="20"/>
      <c r="C177" s="21" t="str">
        <f>HYPERLINK(IF($AV$1="SCREEN","javascript:DrillDown('../pages/UnitSwitch.aspx?1=1&amp;UnitId="&amp;V177&amp;"')",""),W177)</f>
        <v xml:space="preserve">11-206  </v>
      </c>
      <c r="D177" s="21" t="str">
        <f>HYPERLINK(IF($AV$1="SCREEN","javascript:DrillDown('../pages/CommonUnitType.aspx?1=1&amp;UnitTypeId="&amp;X177&amp;"')",""),Y177)</f>
        <v xml:space="preserve">at-2-tc </v>
      </c>
      <c r="E177" s="22">
        <v>1320</v>
      </c>
      <c r="F177" s="23">
        <v>2</v>
      </c>
      <c r="G177" s="32" t="str">
        <f>HYPERLINK(IF(OR(TRIM(AA177)="VACANT",$AV$1="EXCEL"),"","javascript:DrillDown('../pages/TenantSwitch.aspx?1=1&amp;TenantId="&amp;Z177&amp;"')"),AA177)</f>
        <v>VACANT</v>
      </c>
      <c r="H177" s="24"/>
      <c r="I177" s="24" t="s">
        <v>70</v>
      </c>
      <c r="J177" s="23" t="str">
        <f>HYPERLINK(IF($AV$1="SCREEN",IF(TRIM(AD177)="1","javascript:DrillDown('../pages/AffCert50059.aspx?1=1&amp;id="&amp;AB177&amp;"')",IF(TRIM(AD177)="2","javascript:DrillDown('../pages/AffCertTaxCredit.aspx?1=1&amp;id="&amp;AB177&amp;"')",IF(TRIM(AD177)="6","javascript:DrillDown('../pages/AffCertHOME.aspx?1=1&amp;id="&amp;AB177&amp;"')",IF(TRIM(AD177)="7","javascript:DrillDown('../pages/AffCertRD.aspx?1=1&amp;id="&amp;AB177&amp;"')",IF(TRIM(AD177)="8","javascript:DrillDown('../pages/AffCertLocalProgram.aspx?1=1&amp;id="&amp;AB177&amp;"')",""))))),""),AF177)</f>
        <v/>
      </c>
      <c r="K177" s="25" t="s">
        <v>70</v>
      </c>
      <c r="L177" s="22">
        <v>1101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85</v>
      </c>
      <c r="S177" s="22">
        <v>0</v>
      </c>
      <c r="T177" s="22">
        <v>0</v>
      </c>
      <c r="U177" s="22">
        <v>0</v>
      </c>
      <c r="V177" s="14">
        <v>51723</v>
      </c>
      <c r="W177" s="8" t="s">
        <v>341</v>
      </c>
      <c r="X177" s="7">
        <v>3530</v>
      </c>
      <c r="Y177" s="8" t="s">
        <v>63</v>
      </c>
      <c r="Z177" s="35"/>
      <c r="AA177" s="35" t="s">
        <v>43</v>
      </c>
      <c r="AB177" s="9"/>
      <c r="AC177" s="10" t="s">
        <v>70</v>
      </c>
      <c r="AD177" s="10"/>
      <c r="AE177" s="10"/>
      <c r="AF177" s="10" t="str">
        <f>IF(AE177&gt;0,AC177&amp;"-"&amp;AE177,AC177)</f>
        <v/>
      </c>
      <c r="AG177" s="10">
        <v>1256</v>
      </c>
      <c r="AH177" s="10" t="s">
        <v>68</v>
      </c>
      <c r="AI177" s="6">
        <v>1320</v>
      </c>
      <c r="AJ177" s="6">
        <v>1101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85</v>
      </c>
      <c r="AQ177" s="6">
        <v>0</v>
      </c>
      <c r="AR177" s="6">
        <v>0</v>
      </c>
      <c r="AS177" s="6">
        <v>0</v>
      </c>
      <c r="AT177" s="29" t="str">
        <f>IF(LEN(B177)=0,"",1)</f>
        <v/>
      </c>
      <c r="AU177" t="s">
        <v>60</v>
      </c>
    </row>
    <row r="178" spans="1:47" ht="12.75">
      <c r="A178" s="30" t="str">
        <f>HYPERLINK(IF($AV$1="SCREEN","javascript:DrillDown('../pages/CommonProperty.aspx?1=1&amp;PropertyId="&amp;AG178&amp;"')",""),B178)</f>
        <v/>
      </c>
      <c r="B178" s="20"/>
      <c r="C178" s="21" t="str">
        <f>HYPERLINK(IF($AV$1="SCREEN","javascript:DrillDown('../pages/UnitSwitch.aspx?1=1&amp;UnitId="&amp;V178&amp;"')",""),W178)</f>
        <v xml:space="preserve">11-207  </v>
      </c>
      <c r="D178" s="21" t="str">
        <f>HYPERLINK(IF($AV$1="SCREEN","javascript:DrillDown('../pages/CommonUnitType.aspx?1=1&amp;UnitTypeId="&amp;X178&amp;"')",""),Y178)</f>
        <v xml:space="preserve">at-2-tc </v>
      </c>
      <c r="E178" s="22">
        <v>1320</v>
      </c>
      <c r="F178" s="23">
        <v>2</v>
      </c>
      <c r="G178" s="32" t="str">
        <f>HYPERLINK(IF(OR(TRIM(AA178)="VACANT",$AV$1="EXCEL"),"","javascript:DrillDown('../pages/TenantSwitch.aspx?1=1&amp;TenantId="&amp;Z178&amp;"')"),AA178)</f>
        <v>Keller, Tonita</v>
      </c>
      <c r="H178" s="24" t="s">
        <v>71</v>
      </c>
      <c r="I178" s="24" t="s">
        <v>70</v>
      </c>
      <c r="J178" s="23" t="str">
        <f>HYPERLINK(IF($AV$1="SCREEN",IF(TRIM(AD178)="1","javascript:DrillDown('../pages/AffCert50059.aspx?1=1&amp;id="&amp;AB178&amp;"')",IF(TRIM(AD178)="2","javascript:DrillDown('../pages/AffCertTaxCredit.aspx?1=1&amp;id="&amp;AB178&amp;"')",IF(TRIM(AD178)="6","javascript:DrillDown('../pages/AffCertHOME.aspx?1=1&amp;id="&amp;AB178&amp;"')",IF(TRIM(AD178)="7","javascript:DrillDown('../pages/AffCertRD.aspx?1=1&amp;id="&amp;AB178&amp;"')",IF(TRIM(AD178)="8","javascript:DrillDown('../pages/AffCertLocalProgram.aspx?1=1&amp;id="&amp;AB178&amp;"')",""))))),""),AF178)</f>
        <v>MI</v>
      </c>
      <c r="K178" s="25" t="s">
        <v>342</v>
      </c>
      <c r="L178" s="22">
        <v>1101</v>
      </c>
      <c r="M178" s="22">
        <v>793</v>
      </c>
      <c r="N178" s="22">
        <v>0</v>
      </c>
      <c r="O178" s="22">
        <v>0</v>
      </c>
      <c r="P178" s="22">
        <v>0</v>
      </c>
      <c r="Q178" s="22">
        <v>730</v>
      </c>
      <c r="R178" s="22">
        <v>63</v>
      </c>
      <c r="S178" s="22">
        <v>0</v>
      </c>
      <c r="T178" s="22">
        <v>793</v>
      </c>
      <c r="U178" s="22">
        <v>0</v>
      </c>
      <c r="V178" s="14">
        <v>51724</v>
      </c>
      <c r="W178" s="8" t="s">
        <v>343</v>
      </c>
      <c r="X178" s="7">
        <v>3530</v>
      </c>
      <c r="Y178" s="8" t="s">
        <v>63</v>
      </c>
      <c r="Z178" s="35">
        <v>163550</v>
      </c>
      <c r="AA178" s="35" t="s">
        <v>344</v>
      </c>
      <c r="AB178" s="9">
        <v>548718</v>
      </c>
      <c r="AC178" s="10" t="s">
        <v>39</v>
      </c>
      <c r="AD178" s="10">
        <v>2</v>
      </c>
      <c r="AE178" s="10">
        <v>0</v>
      </c>
      <c r="AF178" s="10" t="str">
        <f>IF(AE178&gt;0,AC178&amp;"-"&amp;AE178,AC178)</f>
        <v>MI</v>
      </c>
      <c r="AG178" s="10">
        <v>1256</v>
      </c>
      <c r="AH178" s="10" t="s">
        <v>68</v>
      </c>
      <c r="AI178" s="6">
        <v>1320</v>
      </c>
      <c r="AJ178" s="6">
        <v>1101</v>
      </c>
      <c r="AK178" s="6">
        <v>793</v>
      </c>
      <c r="AL178" s="6">
        <v>0</v>
      </c>
      <c r="AM178" s="6">
        <v>0</v>
      </c>
      <c r="AN178" s="6">
        <v>0</v>
      </c>
      <c r="AO178" s="6">
        <v>730</v>
      </c>
      <c r="AP178" s="6">
        <v>63</v>
      </c>
      <c r="AQ178" s="6">
        <v>0</v>
      </c>
      <c r="AR178" s="6">
        <v>793</v>
      </c>
      <c r="AS178" s="6">
        <v>0</v>
      </c>
      <c r="AT178" s="29" t="str">
        <f>IF(LEN(B178)=0,"",1)</f>
        <v/>
      </c>
      <c r="AU178" t="s">
        <v>60</v>
      </c>
    </row>
    <row r="179" spans="1:47" ht="12.75">
      <c r="A179" s="30" t="str">
        <f>HYPERLINK(IF($AV$1="SCREEN","javascript:DrillDown('../pages/CommonProperty.aspx?1=1&amp;PropertyId="&amp;AG179&amp;"')",""),B179)</f>
        <v/>
      </c>
      <c r="B179" s="20"/>
      <c r="C179" s="21" t="str">
        <f>HYPERLINK(IF($AV$1="SCREEN","javascript:DrillDown('../pages/UnitSwitch.aspx?1=1&amp;UnitId="&amp;V179&amp;"')",""),W179)</f>
        <v xml:space="preserve">11-208  </v>
      </c>
      <c r="D179" s="21" t="str">
        <f>HYPERLINK(IF($AV$1="SCREEN","javascript:DrillDown('../pages/CommonUnitType.aspx?1=1&amp;UnitTypeId="&amp;X179&amp;"')",""),Y179)</f>
        <v xml:space="preserve">at-2-tc </v>
      </c>
      <c r="E179" s="22">
        <v>1320</v>
      </c>
      <c r="F179" s="23">
        <v>2</v>
      </c>
      <c r="G179" s="32" t="str">
        <f>HYPERLINK(IF(OR(TRIM(AA179)="VACANT",$AV$1="EXCEL"),"","javascript:DrillDown('../pages/TenantSwitch.aspx?1=1&amp;TenantId="&amp;Z179&amp;"')"),AA179)</f>
        <v>Funes, Norma</v>
      </c>
      <c r="H179" s="24" t="s">
        <v>71</v>
      </c>
      <c r="I179" s="24" t="s">
        <v>70</v>
      </c>
      <c r="J179" s="23" t="str">
        <f>HYPERLINK(IF($AV$1="SCREEN",IF(TRIM(AD179)="1","javascript:DrillDown('../pages/AffCert50059.aspx?1=1&amp;id="&amp;AB179&amp;"')",IF(TRIM(AD179)="2","javascript:DrillDown('../pages/AffCertTaxCredit.aspx?1=1&amp;id="&amp;AB179&amp;"')",IF(TRIM(AD179)="6","javascript:DrillDown('../pages/AffCertHOME.aspx?1=1&amp;id="&amp;AB179&amp;"')",IF(TRIM(AD179)="7","javascript:DrillDown('../pages/AffCertRD.aspx?1=1&amp;id="&amp;AB179&amp;"')",IF(TRIM(AD179)="8","javascript:DrillDown('../pages/AffCertLocalProgram.aspx?1=1&amp;id="&amp;AB179&amp;"')",""))))),""),AF179)</f>
        <v>MI</v>
      </c>
      <c r="K179" s="25" t="s">
        <v>345</v>
      </c>
      <c r="L179" s="22">
        <v>1101</v>
      </c>
      <c r="M179" s="22">
        <v>1101</v>
      </c>
      <c r="N179" s="22">
        <v>0</v>
      </c>
      <c r="O179" s="22">
        <v>0</v>
      </c>
      <c r="P179" s="22">
        <v>0</v>
      </c>
      <c r="Q179" s="22">
        <v>1101</v>
      </c>
      <c r="R179" s="22">
        <v>0</v>
      </c>
      <c r="S179" s="22">
        <v>0</v>
      </c>
      <c r="T179" s="22">
        <v>1101</v>
      </c>
      <c r="U179" s="22">
        <v>0</v>
      </c>
      <c r="V179" s="14">
        <v>51725</v>
      </c>
      <c r="W179" s="8" t="s">
        <v>346</v>
      </c>
      <c r="X179" s="7">
        <v>3530</v>
      </c>
      <c r="Y179" s="8" t="s">
        <v>63</v>
      </c>
      <c r="Z179" s="35">
        <v>163551</v>
      </c>
      <c r="AA179" s="35" t="s">
        <v>347</v>
      </c>
      <c r="AB179" s="9">
        <v>551464</v>
      </c>
      <c r="AC179" s="10" t="s">
        <v>39</v>
      </c>
      <c r="AD179" s="10">
        <v>2</v>
      </c>
      <c r="AE179" s="10">
        <v>0</v>
      </c>
      <c r="AF179" s="10" t="str">
        <f>IF(AE179&gt;0,AC179&amp;"-"&amp;AE179,AC179)</f>
        <v>MI</v>
      </c>
      <c r="AG179" s="10">
        <v>1256</v>
      </c>
      <c r="AH179" s="10" t="s">
        <v>68</v>
      </c>
      <c r="AI179" s="6">
        <v>1320</v>
      </c>
      <c r="AJ179" s="6">
        <v>1101</v>
      </c>
      <c r="AK179" s="6">
        <v>1101</v>
      </c>
      <c r="AL179" s="6">
        <v>0</v>
      </c>
      <c r="AM179" s="6">
        <v>0</v>
      </c>
      <c r="AN179" s="6">
        <v>0</v>
      </c>
      <c r="AO179" s="6">
        <v>1101</v>
      </c>
      <c r="AP179" s="6">
        <v>0</v>
      </c>
      <c r="AQ179" s="6">
        <v>0</v>
      </c>
      <c r="AR179" s="6">
        <v>1101</v>
      </c>
      <c r="AS179" s="6">
        <v>0</v>
      </c>
      <c r="AT179" s="29" t="str">
        <f>IF(LEN(B179)=0,"",1)</f>
        <v/>
      </c>
      <c r="AU179" t="s">
        <v>60</v>
      </c>
    </row>
    <row r="180" spans="1:47" ht="12.75">
      <c r="A180" s="30" t="str">
        <f>HYPERLINK(IF($AV$1="SCREEN","javascript:DrillDown('../pages/CommonProperty.aspx?1=1&amp;PropertyId="&amp;AG180&amp;"')",""),B180)</f>
        <v/>
      </c>
      <c r="B180" s="20"/>
      <c r="C180" s="21" t="str">
        <f>HYPERLINK(IF($AV$1="SCREEN","javascript:DrillDown('../pages/UnitSwitch.aspx?1=1&amp;UnitId="&amp;V180&amp;"')",""),W180)</f>
        <v xml:space="preserve">12-109  </v>
      </c>
      <c r="D180" s="21" t="str">
        <f>HYPERLINK(IF($AV$1="SCREEN","javascript:DrillDown('../pages/CommonUnitType.aspx?1=1&amp;UnitTypeId="&amp;X180&amp;"')",""),Y180)</f>
        <v xml:space="preserve">at-1-tc </v>
      </c>
      <c r="E180" s="22">
        <v>660</v>
      </c>
      <c r="F180" s="23">
        <v>1</v>
      </c>
      <c r="G180" s="32" t="str">
        <f>HYPERLINK(IF(OR(TRIM(AA180)="VACANT",$AV$1="EXCEL"),"","javascript:DrillDown('../pages/TenantSwitch.aspx?1=1&amp;TenantId="&amp;Z180&amp;"')"),AA180)</f>
        <v>VACANT</v>
      </c>
      <c r="H180" s="24"/>
      <c r="I180" s="24" t="s">
        <v>70</v>
      </c>
      <c r="J180" s="23" t="str">
        <f>HYPERLINK(IF($AV$1="SCREEN",IF(TRIM(AD180)="1","javascript:DrillDown('../pages/AffCert50059.aspx?1=1&amp;id="&amp;AB180&amp;"')",IF(TRIM(AD180)="2","javascript:DrillDown('../pages/AffCertTaxCredit.aspx?1=1&amp;id="&amp;AB180&amp;"')",IF(TRIM(AD180)="6","javascript:DrillDown('../pages/AffCertHOME.aspx?1=1&amp;id="&amp;AB180&amp;"')",IF(TRIM(AD180)="7","javascript:DrillDown('../pages/AffCertRD.aspx?1=1&amp;id="&amp;AB180&amp;"')",IF(TRIM(AD180)="8","javascript:DrillDown('../pages/AffCertLocalProgram.aspx?1=1&amp;id="&amp;AB180&amp;"')",""))))),""),AF180)</f>
        <v/>
      </c>
      <c r="K180" s="25" t="s">
        <v>70</v>
      </c>
      <c r="L180" s="22">
        <v>921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67</v>
      </c>
      <c r="S180" s="22">
        <v>0</v>
      </c>
      <c r="T180" s="22">
        <v>0</v>
      </c>
      <c r="U180" s="22">
        <v>0</v>
      </c>
      <c r="V180" s="14">
        <v>51726</v>
      </c>
      <c r="W180" s="8" t="s">
        <v>348</v>
      </c>
      <c r="X180" s="7">
        <v>3529</v>
      </c>
      <c r="Y180" s="8" t="s">
        <v>59</v>
      </c>
      <c r="Z180" s="35"/>
      <c r="AA180" s="35" t="s">
        <v>43</v>
      </c>
      <c r="AB180" s="9"/>
      <c r="AC180" s="10" t="s">
        <v>70</v>
      </c>
      <c r="AD180" s="10"/>
      <c r="AE180" s="10"/>
      <c r="AF180" s="10" t="str">
        <f>IF(AE180&gt;0,AC180&amp;"-"&amp;AE180,AC180)</f>
        <v/>
      </c>
      <c r="AG180" s="10">
        <v>1256</v>
      </c>
      <c r="AH180" s="10" t="s">
        <v>68</v>
      </c>
      <c r="AI180" s="6">
        <v>660</v>
      </c>
      <c r="AJ180" s="6">
        <v>921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67</v>
      </c>
      <c r="AQ180" s="6">
        <v>0</v>
      </c>
      <c r="AR180" s="6">
        <v>0</v>
      </c>
      <c r="AS180" s="6">
        <v>0</v>
      </c>
      <c r="AT180" s="29" t="str">
        <f>IF(LEN(B180)=0,"",1)</f>
        <v/>
      </c>
      <c r="AU180" t="s">
        <v>60</v>
      </c>
    </row>
    <row r="181" spans="1:47" ht="12.75">
      <c r="A181" s="30" t="str">
        <f>HYPERLINK(IF($AV$1="SCREEN","javascript:DrillDown('../pages/CommonProperty.aspx?1=1&amp;PropertyId="&amp;AG181&amp;"')",""),B181)</f>
        <v/>
      </c>
      <c r="B181" s="20"/>
      <c r="C181" s="21" t="str">
        <f>HYPERLINK(IF($AV$1="SCREEN","javascript:DrillDown('../pages/UnitSwitch.aspx?1=1&amp;UnitId="&amp;V181&amp;"')",""),W181)</f>
        <v xml:space="preserve">12-110  </v>
      </c>
      <c r="D181" s="21" t="str">
        <f>HYPERLINK(IF($AV$1="SCREEN","javascript:DrillDown('../pages/CommonUnitType.aspx?1=1&amp;UnitTypeId="&amp;X181&amp;"')",""),Y181)</f>
        <v xml:space="preserve">at-1-tc </v>
      </c>
      <c r="E181" s="22">
        <v>660</v>
      </c>
      <c r="F181" s="23">
        <v>1</v>
      </c>
      <c r="G181" s="32" t="str">
        <f>HYPERLINK(IF(OR(TRIM(AA181)="VACANT",$AV$1="EXCEL"),"","javascript:DrillDown('../pages/TenantSwitch.aspx?1=1&amp;TenantId="&amp;Z181&amp;"')"),AA181)</f>
        <v>VACANT</v>
      </c>
      <c r="H181" s="24"/>
      <c r="I181" s="24" t="s">
        <v>70</v>
      </c>
      <c r="J181" s="23" t="str">
        <f>HYPERLINK(IF($AV$1="SCREEN",IF(TRIM(AD181)="1","javascript:DrillDown('../pages/AffCert50059.aspx?1=1&amp;id="&amp;AB181&amp;"')",IF(TRIM(AD181)="2","javascript:DrillDown('../pages/AffCertTaxCredit.aspx?1=1&amp;id="&amp;AB181&amp;"')",IF(TRIM(AD181)="6","javascript:DrillDown('../pages/AffCertHOME.aspx?1=1&amp;id="&amp;AB181&amp;"')",IF(TRIM(AD181)="7","javascript:DrillDown('../pages/AffCertRD.aspx?1=1&amp;id="&amp;AB181&amp;"')",IF(TRIM(AD181)="8","javascript:DrillDown('../pages/AffCertLocalProgram.aspx?1=1&amp;id="&amp;AB181&amp;"')",""))))),""),AF181)</f>
        <v/>
      </c>
      <c r="K181" s="25" t="s">
        <v>70</v>
      </c>
      <c r="L181" s="22">
        <v>921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67</v>
      </c>
      <c r="S181" s="22">
        <v>0</v>
      </c>
      <c r="T181" s="22">
        <v>0</v>
      </c>
      <c r="U181" s="22">
        <v>0</v>
      </c>
      <c r="V181" s="14">
        <v>51727</v>
      </c>
      <c r="W181" s="8" t="s">
        <v>349</v>
      </c>
      <c r="X181" s="7">
        <v>3529</v>
      </c>
      <c r="Y181" s="8" t="s">
        <v>59</v>
      </c>
      <c r="Z181" s="35"/>
      <c r="AA181" s="35" t="s">
        <v>43</v>
      </c>
      <c r="AB181" s="9"/>
      <c r="AC181" s="10" t="s">
        <v>70</v>
      </c>
      <c r="AD181" s="10"/>
      <c r="AE181" s="10"/>
      <c r="AF181" s="10" t="str">
        <f>IF(AE181&gt;0,AC181&amp;"-"&amp;AE181,AC181)</f>
        <v/>
      </c>
      <c r="AG181" s="10">
        <v>1256</v>
      </c>
      <c r="AH181" s="10" t="s">
        <v>68</v>
      </c>
      <c r="AI181" s="6">
        <v>660</v>
      </c>
      <c r="AJ181" s="6">
        <v>921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6">
        <v>67</v>
      </c>
      <c r="AQ181" s="6">
        <v>0</v>
      </c>
      <c r="AR181" s="6">
        <v>0</v>
      </c>
      <c r="AS181" s="6">
        <v>0</v>
      </c>
      <c r="AT181" s="29" t="str">
        <f>IF(LEN(B181)=0,"",1)</f>
        <v/>
      </c>
      <c r="AU181" t="s">
        <v>60</v>
      </c>
    </row>
    <row r="182" spans="1:47" ht="12.75">
      <c r="A182" s="30" t="str">
        <f>HYPERLINK(IF($AV$1="SCREEN","javascript:DrillDown('../pages/CommonProperty.aspx?1=1&amp;PropertyId="&amp;AG182&amp;"')",""),B182)</f>
        <v/>
      </c>
      <c r="B182" s="20"/>
      <c r="C182" s="21" t="str">
        <f>HYPERLINK(IF($AV$1="SCREEN","javascript:DrillDown('../pages/UnitSwitch.aspx?1=1&amp;UnitId="&amp;V182&amp;"')",""),W182)</f>
        <v xml:space="preserve">12-111  </v>
      </c>
      <c r="D182" s="21" t="str">
        <f>HYPERLINK(IF($AV$1="SCREEN","javascript:DrillDown('../pages/CommonUnitType.aspx?1=1&amp;UnitTypeId="&amp;X182&amp;"')",""),Y182)</f>
        <v xml:space="preserve">at-1-tc </v>
      </c>
      <c r="E182" s="22">
        <v>660</v>
      </c>
      <c r="F182" s="23">
        <v>1</v>
      </c>
      <c r="G182" s="32" t="str">
        <f>HYPERLINK(IF(OR(TRIM(AA182)="VACANT",$AV$1="EXCEL"),"","javascript:DrillDown('../pages/TenantSwitch.aspx?1=1&amp;TenantId="&amp;Z182&amp;"')"),AA182)</f>
        <v>VACANT</v>
      </c>
      <c r="H182" s="24"/>
      <c r="I182" s="24" t="s">
        <v>70</v>
      </c>
      <c r="J182" s="23" t="str">
        <f>HYPERLINK(IF($AV$1="SCREEN",IF(TRIM(AD182)="1","javascript:DrillDown('../pages/AffCert50059.aspx?1=1&amp;id="&amp;AB182&amp;"')",IF(TRIM(AD182)="2","javascript:DrillDown('../pages/AffCertTaxCredit.aspx?1=1&amp;id="&amp;AB182&amp;"')",IF(TRIM(AD182)="6","javascript:DrillDown('../pages/AffCertHOME.aspx?1=1&amp;id="&amp;AB182&amp;"')",IF(TRIM(AD182)="7","javascript:DrillDown('../pages/AffCertRD.aspx?1=1&amp;id="&amp;AB182&amp;"')",IF(TRIM(AD182)="8","javascript:DrillDown('../pages/AffCertLocalProgram.aspx?1=1&amp;id="&amp;AB182&amp;"')",""))))),""),AF182)</f>
        <v/>
      </c>
      <c r="K182" s="25" t="s">
        <v>70</v>
      </c>
      <c r="L182" s="22">
        <v>921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67</v>
      </c>
      <c r="S182" s="22">
        <v>0</v>
      </c>
      <c r="T182" s="22">
        <v>0</v>
      </c>
      <c r="U182" s="22">
        <v>0</v>
      </c>
      <c r="V182" s="14">
        <v>51728</v>
      </c>
      <c r="W182" s="8" t="s">
        <v>350</v>
      </c>
      <c r="X182" s="7">
        <v>3529</v>
      </c>
      <c r="Y182" s="8" t="s">
        <v>59</v>
      </c>
      <c r="Z182" s="35"/>
      <c r="AA182" s="35" t="s">
        <v>43</v>
      </c>
      <c r="AB182" s="9"/>
      <c r="AC182" s="10" t="s">
        <v>70</v>
      </c>
      <c r="AD182" s="10"/>
      <c r="AE182" s="10"/>
      <c r="AF182" s="10" t="str">
        <f>IF(AE182&gt;0,AC182&amp;"-"&amp;AE182,AC182)</f>
        <v/>
      </c>
      <c r="AG182" s="10">
        <v>1256</v>
      </c>
      <c r="AH182" s="10" t="s">
        <v>68</v>
      </c>
      <c r="AI182" s="6">
        <v>660</v>
      </c>
      <c r="AJ182" s="6">
        <v>921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67</v>
      </c>
      <c r="AQ182" s="6">
        <v>0</v>
      </c>
      <c r="AR182" s="6">
        <v>0</v>
      </c>
      <c r="AS182" s="6">
        <v>0</v>
      </c>
      <c r="AT182" s="29" t="str">
        <f>IF(LEN(B182)=0,"",1)</f>
        <v/>
      </c>
      <c r="AU182" t="s">
        <v>60</v>
      </c>
    </row>
    <row r="183" spans="1:47" ht="12.75">
      <c r="A183" s="30" t="str">
        <f>HYPERLINK(IF($AV$1="SCREEN","javascript:DrillDown('../pages/CommonProperty.aspx?1=1&amp;PropertyId="&amp;AG183&amp;"')",""),B183)</f>
        <v/>
      </c>
      <c r="B183" s="20"/>
      <c r="C183" s="21" t="str">
        <f>HYPERLINK(IF($AV$1="SCREEN","javascript:DrillDown('../pages/UnitSwitch.aspx?1=1&amp;UnitId="&amp;V183&amp;"')",""),W183)</f>
        <v xml:space="preserve">12-112  </v>
      </c>
      <c r="D183" s="21" t="str">
        <f>HYPERLINK(IF($AV$1="SCREEN","javascript:DrillDown('../pages/CommonUnitType.aspx?1=1&amp;UnitTypeId="&amp;X183&amp;"')",""),Y183)</f>
        <v xml:space="preserve">at-1-tc </v>
      </c>
      <c r="E183" s="22">
        <v>660</v>
      </c>
      <c r="F183" s="23">
        <v>1</v>
      </c>
      <c r="G183" s="32" t="str">
        <f>HYPERLINK(IF(OR(TRIM(AA183)="VACANT",$AV$1="EXCEL"),"","javascript:DrillDown('../pages/TenantSwitch.aspx?1=1&amp;TenantId="&amp;Z183&amp;"')"),AA183)</f>
        <v>VACANT</v>
      </c>
      <c r="H183" s="24"/>
      <c r="I183" s="24" t="s">
        <v>70</v>
      </c>
      <c r="J183" s="23" t="str">
        <f>HYPERLINK(IF($AV$1="SCREEN",IF(TRIM(AD183)="1","javascript:DrillDown('../pages/AffCert50059.aspx?1=1&amp;id="&amp;AB183&amp;"')",IF(TRIM(AD183)="2","javascript:DrillDown('../pages/AffCertTaxCredit.aspx?1=1&amp;id="&amp;AB183&amp;"')",IF(TRIM(AD183)="6","javascript:DrillDown('../pages/AffCertHOME.aspx?1=1&amp;id="&amp;AB183&amp;"')",IF(TRIM(AD183)="7","javascript:DrillDown('../pages/AffCertRD.aspx?1=1&amp;id="&amp;AB183&amp;"')",IF(TRIM(AD183)="8","javascript:DrillDown('../pages/AffCertLocalProgram.aspx?1=1&amp;id="&amp;AB183&amp;"')",""))))),""),AF183)</f>
        <v/>
      </c>
      <c r="K183" s="25" t="s">
        <v>70</v>
      </c>
      <c r="L183" s="22">
        <v>921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67</v>
      </c>
      <c r="S183" s="22">
        <v>0</v>
      </c>
      <c r="T183" s="22">
        <v>0</v>
      </c>
      <c r="U183" s="22">
        <v>0</v>
      </c>
      <c r="V183" s="14">
        <v>51729</v>
      </c>
      <c r="W183" s="8" t="s">
        <v>351</v>
      </c>
      <c r="X183" s="7">
        <v>3529</v>
      </c>
      <c r="Y183" s="8" t="s">
        <v>59</v>
      </c>
      <c r="Z183" s="35"/>
      <c r="AA183" s="35" t="s">
        <v>43</v>
      </c>
      <c r="AB183" s="9"/>
      <c r="AC183" s="10" t="s">
        <v>70</v>
      </c>
      <c r="AD183" s="10"/>
      <c r="AE183" s="10"/>
      <c r="AF183" s="10" t="str">
        <f>IF(AE183&gt;0,AC183&amp;"-"&amp;AE183,AC183)</f>
        <v/>
      </c>
      <c r="AG183" s="10">
        <v>1256</v>
      </c>
      <c r="AH183" s="10" t="s">
        <v>68</v>
      </c>
      <c r="AI183" s="6">
        <v>660</v>
      </c>
      <c r="AJ183" s="6">
        <v>921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67</v>
      </c>
      <c r="AQ183" s="6">
        <v>0</v>
      </c>
      <c r="AR183" s="6">
        <v>0</v>
      </c>
      <c r="AS183" s="6">
        <v>0</v>
      </c>
      <c r="AT183" s="29" t="str">
        <f>IF(LEN(B183)=0,"",1)</f>
        <v/>
      </c>
      <c r="AU183" t="s">
        <v>60</v>
      </c>
    </row>
    <row r="184" spans="1:47" ht="12.75">
      <c r="A184" s="30" t="str">
        <f>HYPERLINK(IF($AV$1="SCREEN","javascript:DrillDown('../pages/CommonProperty.aspx?1=1&amp;PropertyId="&amp;AG184&amp;"')",""),B184)</f>
        <v/>
      </c>
      <c r="B184" s="20"/>
      <c r="C184" s="21" t="str">
        <f>HYPERLINK(IF($AV$1="SCREEN","javascript:DrillDown('../pages/UnitSwitch.aspx?1=1&amp;UnitId="&amp;V184&amp;"')",""),W184)</f>
        <v xml:space="preserve">12-113  </v>
      </c>
      <c r="D184" s="21" t="str">
        <f>HYPERLINK(IF($AV$1="SCREEN","javascript:DrillDown('../pages/CommonUnitType.aspx?1=1&amp;UnitTypeId="&amp;X184&amp;"')",""),Y184)</f>
        <v xml:space="preserve">at-1-tc </v>
      </c>
      <c r="E184" s="22">
        <v>660</v>
      </c>
      <c r="F184" s="23">
        <v>1</v>
      </c>
      <c r="G184" s="32" t="str">
        <f>HYPERLINK(IF(OR(TRIM(AA184)="VACANT",$AV$1="EXCEL"),"","javascript:DrillDown('../pages/TenantSwitch.aspx?1=1&amp;TenantId="&amp;Z184&amp;"')"),AA184)</f>
        <v>VACANT</v>
      </c>
      <c r="H184" s="24"/>
      <c r="I184" s="24" t="s">
        <v>70</v>
      </c>
      <c r="J184" s="23" t="str">
        <f>HYPERLINK(IF($AV$1="SCREEN",IF(TRIM(AD184)="1","javascript:DrillDown('../pages/AffCert50059.aspx?1=1&amp;id="&amp;AB184&amp;"')",IF(TRIM(AD184)="2","javascript:DrillDown('../pages/AffCertTaxCredit.aspx?1=1&amp;id="&amp;AB184&amp;"')",IF(TRIM(AD184)="6","javascript:DrillDown('../pages/AffCertHOME.aspx?1=1&amp;id="&amp;AB184&amp;"')",IF(TRIM(AD184)="7","javascript:DrillDown('../pages/AffCertRD.aspx?1=1&amp;id="&amp;AB184&amp;"')",IF(TRIM(AD184)="8","javascript:DrillDown('../pages/AffCertLocalProgram.aspx?1=1&amp;id="&amp;AB184&amp;"')",""))))),""),AF184)</f>
        <v/>
      </c>
      <c r="K184" s="25" t="s">
        <v>70</v>
      </c>
      <c r="L184" s="22">
        <v>921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67</v>
      </c>
      <c r="S184" s="22">
        <v>0</v>
      </c>
      <c r="T184" s="22">
        <v>0</v>
      </c>
      <c r="U184" s="22">
        <v>0</v>
      </c>
      <c r="V184" s="14">
        <v>51730</v>
      </c>
      <c r="W184" s="8" t="s">
        <v>352</v>
      </c>
      <c r="X184" s="7">
        <v>3529</v>
      </c>
      <c r="Y184" s="8" t="s">
        <v>59</v>
      </c>
      <c r="Z184" s="35"/>
      <c r="AA184" s="35" t="s">
        <v>43</v>
      </c>
      <c r="AB184" s="9"/>
      <c r="AC184" s="10" t="s">
        <v>70</v>
      </c>
      <c r="AD184" s="10"/>
      <c r="AE184" s="10"/>
      <c r="AF184" s="10" t="str">
        <f>IF(AE184&gt;0,AC184&amp;"-"&amp;AE184,AC184)</f>
        <v/>
      </c>
      <c r="AG184" s="10">
        <v>1256</v>
      </c>
      <c r="AH184" s="10" t="s">
        <v>68</v>
      </c>
      <c r="AI184" s="6">
        <v>660</v>
      </c>
      <c r="AJ184" s="6">
        <v>921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67</v>
      </c>
      <c r="AQ184" s="6">
        <v>0</v>
      </c>
      <c r="AR184" s="6">
        <v>0</v>
      </c>
      <c r="AS184" s="6">
        <v>0</v>
      </c>
      <c r="AT184" s="29" t="str">
        <f>IF(LEN(B184)=0,"",1)</f>
        <v/>
      </c>
      <c r="AU184" t="s">
        <v>60</v>
      </c>
    </row>
    <row r="185" spans="1:47" ht="12.75">
      <c r="A185" s="30" t="str">
        <f>HYPERLINK(IF($AV$1="SCREEN","javascript:DrillDown('../pages/CommonProperty.aspx?1=1&amp;PropertyId="&amp;AG185&amp;"')",""),B185)</f>
        <v/>
      </c>
      <c r="B185" s="20"/>
      <c r="C185" s="21" t="str">
        <f>HYPERLINK(IF($AV$1="SCREEN","javascript:DrillDown('../pages/UnitSwitch.aspx?1=1&amp;UnitId="&amp;V185&amp;"')",""),W185)</f>
        <v xml:space="preserve">12-114  </v>
      </c>
      <c r="D185" s="21" t="str">
        <f>HYPERLINK(IF($AV$1="SCREEN","javascript:DrillDown('../pages/CommonUnitType.aspx?1=1&amp;UnitTypeId="&amp;X185&amp;"')",""),Y185)</f>
        <v xml:space="preserve">at-1-tc </v>
      </c>
      <c r="E185" s="22">
        <v>660</v>
      </c>
      <c r="F185" s="23">
        <v>1</v>
      </c>
      <c r="G185" s="32" t="str">
        <f>HYPERLINK(IF(OR(TRIM(AA185)="VACANT",$AV$1="EXCEL"),"","javascript:DrillDown('../pages/TenantSwitch.aspx?1=1&amp;TenantId="&amp;Z185&amp;"')"),AA185)</f>
        <v>VACANT</v>
      </c>
      <c r="H185" s="24"/>
      <c r="I185" s="24" t="s">
        <v>70</v>
      </c>
      <c r="J185" s="23" t="str">
        <f>HYPERLINK(IF($AV$1="SCREEN",IF(TRIM(AD185)="1","javascript:DrillDown('../pages/AffCert50059.aspx?1=1&amp;id="&amp;AB185&amp;"')",IF(TRIM(AD185)="2","javascript:DrillDown('../pages/AffCertTaxCredit.aspx?1=1&amp;id="&amp;AB185&amp;"')",IF(TRIM(AD185)="6","javascript:DrillDown('../pages/AffCertHOME.aspx?1=1&amp;id="&amp;AB185&amp;"')",IF(TRIM(AD185)="7","javascript:DrillDown('../pages/AffCertRD.aspx?1=1&amp;id="&amp;AB185&amp;"')",IF(TRIM(AD185)="8","javascript:DrillDown('../pages/AffCertLocalProgram.aspx?1=1&amp;id="&amp;AB185&amp;"')",""))))),""),AF185)</f>
        <v/>
      </c>
      <c r="K185" s="25" t="s">
        <v>70</v>
      </c>
      <c r="L185" s="22">
        <v>921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67</v>
      </c>
      <c r="S185" s="22">
        <v>0</v>
      </c>
      <c r="T185" s="22">
        <v>0</v>
      </c>
      <c r="U185" s="22">
        <v>0</v>
      </c>
      <c r="V185" s="14">
        <v>51731</v>
      </c>
      <c r="W185" s="8" t="s">
        <v>353</v>
      </c>
      <c r="X185" s="7">
        <v>3529</v>
      </c>
      <c r="Y185" s="8" t="s">
        <v>59</v>
      </c>
      <c r="Z185" s="35"/>
      <c r="AA185" s="35" t="s">
        <v>43</v>
      </c>
      <c r="AB185" s="9"/>
      <c r="AC185" s="10" t="s">
        <v>70</v>
      </c>
      <c r="AD185" s="10"/>
      <c r="AE185" s="10"/>
      <c r="AF185" s="10" t="str">
        <f>IF(AE185&gt;0,AC185&amp;"-"&amp;AE185,AC185)</f>
        <v/>
      </c>
      <c r="AG185" s="10">
        <v>1256</v>
      </c>
      <c r="AH185" s="10" t="s">
        <v>68</v>
      </c>
      <c r="AI185" s="6">
        <v>660</v>
      </c>
      <c r="AJ185" s="6">
        <v>921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67</v>
      </c>
      <c r="AQ185" s="6">
        <v>0</v>
      </c>
      <c r="AR185" s="6">
        <v>0</v>
      </c>
      <c r="AS185" s="6">
        <v>0</v>
      </c>
      <c r="AT185" s="29" t="str">
        <f>IF(LEN(B185)=0,"",1)</f>
        <v/>
      </c>
      <c r="AU185" t="s">
        <v>60</v>
      </c>
    </row>
    <row r="186" spans="1:47" ht="12.75">
      <c r="A186" s="30" t="str">
        <f>HYPERLINK(IF($AV$1="SCREEN","javascript:DrillDown('../pages/CommonProperty.aspx?1=1&amp;PropertyId="&amp;AG186&amp;"')",""),B186)</f>
        <v/>
      </c>
      <c r="B186" s="20"/>
      <c r="C186" s="21" t="str">
        <f>HYPERLINK(IF($AV$1="SCREEN","javascript:DrillDown('../pages/UnitSwitch.aspx?1=1&amp;UnitId="&amp;V186&amp;"')",""),W186)</f>
        <v xml:space="preserve">12-115  </v>
      </c>
      <c r="D186" s="21" t="str">
        <f>HYPERLINK(IF($AV$1="SCREEN","javascript:DrillDown('../pages/CommonUnitType.aspx?1=1&amp;UnitTypeId="&amp;X186&amp;"')",""),Y186)</f>
        <v xml:space="preserve">at-1-tc </v>
      </c>
      <c r="E186" s="22">
        <v>660</v>
      </c>
      <c r="F186" s="23">
        <v>1</v>
      </c>
      <c r="G186" s="32" t="str">
        <f>HYPERLINK(IF(OR(TRIM(AA186)="VACANT",$AV$1="EXCEL"),"","javascript:DrillDown('../pages/TenantSwitch.aspx?1=1&amp;TenantId="&amp;Z186&amp;"')"),AA186)</f>
        <v>Ozenne, Travis</v>
      </c>
      <c r="H186" s="24" t="s">
        <v>71</v>
      </c>
      <c r="I186" s="24" t="s">
        <v>70</v>
      </c>
      <c r="J186" s="23" t="str">
        <f>HYPERLINK(IF($AV$1="SCREEN",IF(TRIM(AD186)="1","javascript:DrillDown('../pages/AffCert50059.aspx?1=1&amp;id="&amp;AB186&amp;"')",IF(TRIM(AD186)="2","javascript:DrillDown('../pages/AffCertTaxCredit.aspx?1=1&amp;id="&amp;AB186&amp;"')",IF(TRIM(AD186)="6","javascript:DrillDown('../pages/AffCertHOME.aspx?1=1&amp;id="&amp;AB186&amp;"')",IF(TRIM(AD186)="7","javascript:DrillDown('../pages/AffCertRD.aspx?1=1&amp;id="&amp;AB186&amp;"')",IF(TRIM(AD186)="8","javascript:DrillDown('../pages/AffCertLocalProgram.aspx?1=1&amp;id="&amp;AB186&amp;"')",""))))),""),AF186)</f>
        <v>MI</v>
      </c>
      <c r="K186" s="25" t="s">
        <v>354</v>
      </c>
      <c r="L186" s="22">
        <v>921</v>
      </c>
      <c r="M186" s="22">
        <v>683</v>
      </c>
      <c r="N186" s="22">
        <v>0</v>
      </c>
      <c r="O186" s="22">
        <v>0</v>
      </c>
      <c r="P186" s="22">
        <v>0</v>
      </c>
      <c r="Q186" s="22">
        <v>683</v>
      </c>
      <c r="R186" s="22">
        <v>0</v>
      </c>
      <c r="S186" s="22">
        <v>0</v>
      </c>
      <c r="T186" s="22">
        <v>683</v>
      </c>
      <c r="U186" s="22">
        <v>0</v>
      </c>
      <c r="V186" s="14">
        <v>51732</v>
      </c>
      <c r="W186" s="8" t="s">
        <v>355</v>
      </c>
      <c r="X186" s="7">
        <v>3529</v>
      </c>
      <c r="Y186" s="8" t="s">
        <v>59</v>
      </c>
      <c r="Z186" s="35">
        <v>163552</v>
      </c>
      <c r="AA186" s="35" t="s">
        <v>356</v>
      </c>
      <c r="AB186" s="9">
        <v>548746</v>
      </c>
      <c r="AC186" s="10" t="s">
        <v>39</v>
      </c>
      <c r="AD186" s="10">
        <v>2</v>
      </c>
      <c r="AE186" s="10">
        <v>0</v>
      </c>
      <c r="AF186" s="10" t="str">
        <f>IF(AE186&gt;0,AC186&amp;"-"&amp;AE186,AC186)</f>
        <v>MI</v>
      </c>
      <c r="AG186" s="10">
        <v>1256</v>
      </c>
      <c r="AH186" s="10" t="s">
        <v>68</v>
      </c>
      <c r="AI186" s="6">
        <v>660</v>
      </c>
      <c r="AJ186" s="6">
        <v>921</v>
      </c>
      <c r="AK186" s="6">
        <v>683</v>
      </c>
      <c r="AL186" s="6">
        <v>0</v>
      </c>
      <c r="AM186" s="6">
        <v>0</v>
      </c>
      <c r="AN186" s="6">
        <v>0</v>
      </c>
      <c r="AO186" s="6">
        <v>683</v>
      </c>
      <c r="AP186" s="6">
        <v>0</v>
      </c>
      <c r="AQ186" s="6">
        <v>0</v>
      </c>
      <c r="AR186" s="6">
        <v>683</v>
      </c>
      <c r="AS186" s="6">
        <v>0</v>
      </c>
      <c r="AT186" s="29" t="str">
        <f>IF(LEN(B186)=0,"",1)</f>
        <v/>
      </c>
      <c r="AU186" t="s">
        <v>60</v>
      </c>
    </row>
    <row r="187" spans="1:47" ht="12.75">
      <c r="A187" s="30" t="str">
        <f>HYPERLINK(IF($AV$1="SCREEN","javascript:DrillDown('../pages/CommonProperty.aspx?1=1&amp;PropertyId="&amp;AG187&amp;"')",""),B187)</f>
        <v/>
      </c>
      <c r="B187" s="20"/>
      <c r="C187" s="21" t="str">
        <f>HYPERLINK(IF($AV$1="SCREEN","javascript:DrillDown('../pages/UnitSwitch.aspx?1=1&amp;UnitId="&amp;V187&amp;"')",""),W187)</f>
        <v xml:space="preserve">12-116  </v>
      </c>
      <c r="D187" s="21" t="str">
        <f>HYPERLINK(IF($AV$1="SCREEN","javascript:DrillDown('../pages/CommonUnitType.aspx?1=1&amp;UnitTypeId="&amp;X187&amp;"')",""),Y187)</f>
        <v xml:space="preserve">at-1-tc </v>
      </c>
      <c r="E187" s="22">
        <v>660</v>
      </c>
      <c r="F187" s="23">
        <v>1</v>
      </c>
      <c r="G187" s="32" t="str">
        <f>HYPERLINK(IF(OR(TRIM(AA187)="VACANT",$AV$1="EXCEL"),"","javascript:DrillDown('../pages/TenantSwitch.aspx?1=1&amp;TenantId="&amp;Z187&amp;"')"),AA187)</f>
        <v>VACANT</v>
      </c>
      <c r="H187" s="24"/>
      <c r="I187" s="24" t="s">
        <v>70</v>
      </c>
      <c r="J187" s="23" t="str">
        <f>HYPERLINK(IF($AV$1="SCREEN",IF(TRIM(AD187)="1","javascript:DrillDown('../pages/AffCert50059.aspx?1=1&amp;id="&amp;AB187&amp;"')",IF(TRIM(AD187)="2","javascript:DrillDown('../pages/AffCertTaxCredit.aspx?1=1&amp;id="&amp;AB187&amp;"')",IF(TRIM(AD187)="6","javascript:DrillDown('../pages/AffCertHOME.aspx?1=1&amp;id="&amp;AB187&amp;"')",IF(TRIM(AD187)="7","javascript:DrillDown('../pages/AffCertRD.aspx?1=1&amp;id="&amp;AB187&amp;"')",IF(TRIM(AD187)="8","javascript:DrillDown('../pages/AffCertLocalProgram.aspx?1=1&amp;id="&amp;AB187&amp;"')",""))))),""),AF187)</f>
        <v/>
      </c>
      <c r="K187" s="25" t="s">
        <v>70</v>
      </c>
      <c r="L187" s="22">
        <v>921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67</v>
      </c>
      <c r="S187" s="22">
        <v>0</v>
      </c>
      <c r="T187" s="22">
        <v>0</v>
      </c>
      <c r="U187" s="22">
        <v>0</v>
      </c>
      <c r="V187" s="14">
        <v>51733</v>
      </c>
      <c r="W187" s="8" t="s">
        <v>357</v>
      </c>
      <c r="X187" s="7">
        <v>3529</v>
      </c>
      <c r="Y187" s="8" t="s">
        <v>59</v>
      </c>
      <c r="Z187" s="35"/>
      <c r="AA187" s="35" t="s">
        <v>43</v>
      </c>
      <c r="AB187" s="9"/>
      <c r="AC187" s="10" t="s">
        <v>70</v>
      </c>
      <c r="AD187" s="10"/>
      <c r="AE187" s="10"/>
      <c r="AF187" s="10" t="str">
        <f>IF(AE187&gt;0,AC187&amp;"-"&amp;AE187,AC187)</f>
        <v/>
      </c>
      <c r="AG187" s="10">
        <v>1256</v>
      </c>
      <c r="AH187" s="10" t="s">
        <v>68</v>
      </c>
      <c r="AI187" s="6">
        <v>660</v>
      </c>
      <c r="AJ187" s="6">
        <v>921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67</v>
      </c>
      <c r="AQ187" s="6">
        <v>0</v>
      </c>
      <c r="AR187" s="6">
        <v>0</v>
      </c>
      <c r="AS187" s="6">
        <v>0</v>
      </c>
      <c r="AT187" s="29" t="str">
        <f>IF(LEN(B187)=0,"",1)</f>
        <v/>
      </c>
      <c r="AU187" t="s">
        <v>60</v>
      </c>
    </row>
    <row r="188" spans="1:47" ht="12.75">
      <c r="A188" s="30" t="str">
        <f>HYPERLINK(IF($AV$1="SCREEN","javascript:DrillDown('../pages/CommonProperty.aspx?1=1&amp;PropertyId="&amp;AG188&amp;"')",""),B188)</f>
        <v/>
      </c>
      <c r="B188" s="20"/>
      <c r="C188" s="21" t="str">
        <f>HYPERLINK(IF($AV$1="SCREEN","javascript:DrillDown('../pages/UnitSwitch.aspx?1=1&amp;UnitId="&amp;V188&amp;"')",""),W188)</f>
        <v xml:space="preserve">12-209  </v>
      </c>
      <c r="D188" s="21" t="str">
        <f>HYPERLINK(IF($AV$1="SCREEN","javascript:DrillDown('../pages/CommonUnitType.aspx?1=1&amp;UnitTypeId="&amp;X188&amp;"')",""),Y188)</f>
        <v xml:space="preserve">at-2-tc </v>
      </c>
      <c r="E188" s="22">
        <v>1320</v>
      </c>
      <c r="F188" s="23">
        <v>2</v>
      </c>
      <c r="G188" s="32" t="str">
        <f>HYPERLINK(IF(OR(TRIM(AA188)="VACANT",$AV$1="EXCEL"),"","javascript:DrillDown('../pages/TenantSwitch.aspx?1=1&amp;TenantId="&amp;Z188&amp;"')"),AA188)</f>
        <v>VACANT</v>
      </c>
      <c r="H188" s="24"/>
      <c r="I188" s="24" t="s">
        <v>70</v>
      </c>
      <c r="J188" s="23" t="str">
        <f>HYPERLINK(IF($AV$1="SCREEN",IF(TRIM(AD188)="1","javascript:DrillDown('../pages/AffCert50059.aspx?1=1&amp;id="&amp;AB188&amp;"')",IF(TRIM(AD188)="2","javascript:DrillDown('../pages/AffCertTaxCredit.aspx?1=1&amp;id="&amp;AB188&amp;"')",IF(TRIM(AD188)="6","javascript:DrillDown('../pages/AffCertHOME.aspx?1=1&amp;id="&amp;AB188&amp;"')",IF(TRIM(AD188)="7","javascript:DrillDown('../pages/AffCertRD.aspx?1=1&amp;id="&amp;AB188&amp;"')",IF(TRIM(AD188)="8","javascript:DrillDown('../pages/AffCertLocalProgram.aspx?1=1&amp;id="&amp;AB188&amp;"')",""))))),""),AF188)</f>
        <v/>
      </c>
      <c r="K188" s="25" t="s">
        <v>70</v>
      </c>
      <c r="L188" s="22">
        <v>1101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85</v>
      </c>
      <c r="S188" s="22">
        <v>0</v>
      </c>
      <c r="T188" s="22">
        <v>0</v>
      </c>
      <c r="U188" s="22">
        <v>0</v>
      </c>
      <c r="V188" s="14">
        <v>51734</v>
      </c>
      <c r="W188" s="8" t="s">
        <v>358</v>
      </c>
      <c r="X188" s="7">
        <v>3530</v>
      </c>
      <c r="Y188" s="8" t="s">
        <v>63</v>
      </c>
      <c r="Z188" s="35"/>
      <c r="AA188" s="35" t="s">
        <v>43</v>
      </c>
      <c r="AB188" s="9"/>
      <c r="AC188" s="10" t="s">
        <v>70</v>
      </c>
      <c r="AD188" s="10"/>
      <c r="AE188" s="10"/>
      <c r="AF188" s="10" t="str">
        <f>IF(AE188&gt;0,AC188&amp;"-"&amp;AE188,AC188)</f>
        <v/>
      </c>
      <c r="AG188" s="10">
        <v>1256</v>
      </c>
      <c r="AH188" s="10" t="s">
        <v>68</v>
      </c>
      <c r="AI188" s="6">
        <v>1320</v>
      </c>
      <c r="AJ188" s="6">
        <v>1101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85</v>
      </c>
      <c r="AQ188" s="6">
        <v>0</v>
      </c>
      <c r="AR188" s="6">
        <v>0</v>
      </c>
      <c r="AS188" s="6">
        <v>0</v>
      </c>
      <c r="AT188" s="29" t="str">
        <f>IF(LEN(B188)=0,"",1)</f>
        <v/>
      </c>
      <c r="AU188" t="s">
        <v>60</v>
      </c>
    </row>
    <row r="189" spans="1:47" ht="12.75">
      <c r="A189" s="30" t="str">
        <f>HYPERLINK(IF($AV$1="SCREEN","javascript:DrillDown('../pages/CommonProperty.aspx?1=1&amp;PropertyId="&amp;AG189&amp;"')",""),B189)</f>
        <v/>
      </c>
      <c r="B189" s="20"/>
      <c r="C189" s="21" t="str">
        <f>HYPERLINK(IF($AV$1="SCREEN","javascript:DrillDown('../pages/UnitSwitch.aspx?1=1&amp;UnitId="&amp;V189&amp;"')",""),W189)</f>
        <v xml:space="preserve">12-210  </v>
      </c>
      <c r="D189" s="21" t="str">
        <f>HYPERLINK(IF($AV$1="SCREEN","javascript:DrillDown('../pages/CommonUnitType.aspx?1=1&amp;UnitTypeId="&amp;X189&amp;"')",""),Y189)</f>
        <v xml:space="preserve">at-2-tc </v>
      </c>
      <c r="E189" s="22">
        <v>1320</v>
      </c>
      <c r="F189" s="23">
        <v>2</v>
      </c>
      <c r="G189" s="32" t="str">
        <f>HYPERLINK(IF(OR(TRIM(AA189)="VACANT",$AV$1="EXCEL"),"","javascript:DrillDown('../pages/TenantSwitch.aspx?1=1&amp;TenantId="&amp;Z189&amp;"')"),AA189)</f>
        <v>VACANT</v>
      </c>
      <c r="H189" s="24"/>
      <c r="I189" s="24" t="s">
        <v>70</v>
      </c>
      <c r="J189" s="23" t="str">
        <f>HYPERLINK(IF($AV$1="SCREEN",IF(TRIM(AD189)="1","javascript:DrillDown('../pages/AffCert50059.aspx?1=1&amp;id="&amp;AB189&amp;"')",IF(TRIM(AD189)="2","javascript:DrillDown('../pages/AffCertTaxCredit.aspx?1=1&amp;id="&amp;AB189&amp;"')",IF(TRIM(AD189)="6","javascript:DrillDown('../pages/AffCertHOME.aspx?1=1&amp;id="&amp;AB189&amp;"')",IF(TRIM(AD189)="7","javascript:DrillDown('../pages/AffCertRD.aspx?1=1&amp;id="&amp;AB189&amp;"')",IF(TRIM(AD189)="8","javascript:DrillDown('../pages/AffCertLocalProgram.aspx?1=1&amp;id="&amp;AB189&amp;"')",""))))),""),AF189)</f>
        <v/>
      </c>
      <c r="K189" s="25" t="s">
        <v>70</v>
      </c>
      <c r="L189" s="22">
        <v>1101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85</v>
      </c>
      <c r="S189" s="22">
        <v>0</v>
      </c>
      <c r="T189" s="22">
        <v>0</v>
      </c>
      <c r="U189" s="22">
        <v>0</v>
      </c>
      <c r="V189" s="14">
        <v>51735</v>
      </c>
      <c r="W189" s="8" t="s">
        <v>359</v>
      </c>
      <c r="X189" s="7">
        <v>3530</v>
      </c>
      <c r="Y189" s="8" t="s">
        <v>63</v>
      </c>
      <c r="Z189" s="35"/>
      <c r="AA189" s="35" t="s">
        <v>43</v>
      </c>
      <c r="AB189" s="9"/>
      <c r="AC189" s="10" t="s">
        <v>70</v>
      </c>
      <c r="AD189" s="10"/>
      <c r="AE189" s="10"/>
      <c r="AF189" s="10" t="str">
        <f>IF(AE189&gt;0,AC189&amp;"-"&amp;AE189,AC189)</f>
        <v/>
      </c>
      <c r="AG189" s="10">
        <v>1256</v>
      </c>
      <c r="AH189" s="10" t="s">
        <v>68</v>
      </c>
      <c r="AI189" s="6">
        <v>1320</v>
      </c>
      <c r="AJ189" s="6">
        <v>1101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85</v>
      </c>
      <c r="AQ189" s="6">
        <v>0</v>
      </c>
      <c r="AR189" s="6">
        <v>0</v>
      </c>
      <c r="AS189" s="6">
        <v>0</v>
      </c>
      <c r="AT189" s="29" t="str">
        <f>IF(LEN(B189)=0,"",1)</f>
        <v/>
      </c>
      <c r="AU189" t="s">
        <v>60</v>
      </c>
    </row>
    <row r="190" spans="1:47" ht="12.75">
      <c r="A190" s="30" t="str">
        <f>HYPERLINK(IF($AV$1="SCREEN","javascript:DrillDown('../pages/CommonProperty.aspx?1=1&amp;PropertyId="&amp;AG190&amp;"')",""),B190)</f>
        <v/>
      </c>
      <c r="B190" s="20"/>
      <c r="C190" s="21" t="str">
        <f>HYPERLINK(IF($AV$1="SCREEN","javascript:DrillDown('../pages/UnitSwitch.aspx?1=1&amp;UnitId="&amp;V190&amp;"')",""),W190)</f>
        <v xml:space="preserve">12-211  </v>
      </c>
      <c r="D190" s="21" t="str">
        <f>HYPERLINK(IF($AV$1="SCREEN","javascript:DrillDown('../pages/CommonUnitType.aspx?1=1&amp;UnitTypeId="&amp;X190&amp;"')",""),Y190)</f>
        <v xml:space="preserve">at-2-tc </v>
      </c>
      <c r="E190" s="22">
        <v>1320</v>
      </c>
      <c r="F190" s="23">
        <v>2</v>
      </c>
      <c r="G190" s="32" t="str">
        <f>HYPERLINK(IF(OR(TRIM(AA190)="VACANT",$AV$1="EXCEL"),"","javascript:DrillDown('../pages/TenantSwitch.aspx?1=1&amp;TenantId="&amp;Z190&amp;"')"),AA190)</f>
        <v>VACANT</v>
      </c>
      <c r="H190" s="24"/>
      <c r="I190" s="24" t="s">
        <v>70</v>
      </c>
      <c r="J190" s="23" t="str">
        <f>HYPERLINK(IF($AV$1="SCREEN",IF(TRIM(AD190)="1","javascript:DrillDown('../pages/AffCert50059.aspx?1=1&amp;id="&amp;AB190&amp;"')",IF(TRIM(AD190)="2","javascript:DrillDown('../pages/AffCertTaxCredit.aspx?1=1&amp;id="&amp;AB190&amp;"')",IF(TRIM(AD190)="6","javascript:DrillDown('../pages/AffCertHOME.aspx?1=1&amp;id="&amp;AB190&amp;"')",IF(TRIM(AD190)="7","javascript:DrillDown('../pages/AffCertRD.aspx?1=1&amp;id="&amp;AB190&amp;"')",IF(TRIM(AD190)="8","javascript:DrillDown('../pages/AffCertLocalProgram.aspx?1=1&amp;id="&amp;AB190&amp;"')",""))))),""),AF190)</f>
        <v/>
      </c>
      <c r="K190" s="25" t="s">
        <v>70</v>
      </c>
      <c r="L190" s="22">
        <v>1101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85</v>
      </c>
      <c r="S190" s="22">
        <v>0</v>
      </c>
      <c r="T190" s="22">
        <v>0</v>
      </c>
      <c r="U190" s="22">
        <v>0</v>
      </c>
      <c r="V190" s="14">
        <v>51736</v>
      </c>
      <c r="W190" s="8" t="s">
        <v>360</v>
      </c>
      <c r="X190" s="7">
        <v>3530</v>
      </c>
      <c r="Y190" s="8" t="s">
        <v>63</v>
      </c>
      <c r="Z190" s="35"/>
      <c r="AA190" s="35" t="s">
        <v>43</v>
      </c>
      <c r="AB190" s="9"/>
      <c r="AC190" s="10" t="s">
        <v>70</v>
      </c>
      <c r="AD190" s="10"/>
      <c r="AE190" s="10"/>
      <c r="AF190" s="10" t="str">
        <f>IF(AE190&gt;0,AC190&amp;"-"&amp;AE190,AC190)</f>
        <v/>
      </c>
      <c r="AG190" s="10">
        <v>1256</v>
      </c>
      <c r="AH190" s="10" t="s">
        <v>68</v>
      </c>
      <c r="AI190" s="6">
        <v>1320</v>
      </c>
      <c r="AJ190" s="6">
        <v>1101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85</v>
      </c>
      <c r="AQ190" s="6">
        <v>0</v>
      </c>
      <c r="AR190" s="6">
        <v>0</v>
      </c>
      <c r="AS190" s="6">
        <v>0</v>
      </c>
      <c r="AT190" s="29" t="str">
        <f>IF(LEN(B190)=0,"",1)</f>
        <v/>
      </c>
      <c r="AU190" t="s">
        <v>60</v>
      </c>
    </row>
    <row r="191" spans="1:47" ht="12.75">
      <c r="A191" s="30" t="str">
        <f>HYPERLINK(IF($AV$1="SCREEN","javascript:DrillDown('../pages/CommonProperty.aspx?1=1&amp;PropertyId="&amp;AG191&amp;"')",""),B191)</f>
        <v/>
      </c>
      <c r="B191" s="20"/>
      <c r="C191" s="21" t="str">
        <f>HYPERLINK(IF($AV$1="SCREEN","javascript:DrillDown('../pages/UnitSwitch.aspx?1=1&amp;UnitId="&amp;V191&amp;"')",""),W191)</f>
        <v xml:space="preserve">12-212  </v>
      </c>
      <c r="D191" s="21" t="str">
        <f>HYPERLINK(IF($AV$1="SCREEN","javascript:DrillDown('../pages/CommonUnitType.aspx?1=1&amp;UnitTypeId="&amp;X191&amp;"')",""),Y191)</f>
        <v xml:space="preserve">at-2-tc </v>
      </c>
      <c r="E191" s="22">
        <v>1320</v>
      </c>
      <c r="F191" s="23">
        <v>2</v>
      </c>
      <c r="G191" s="32" t="str">
        <f>HYPERLINK(IF(OR(TRIM(AA191)="VACANT",$AV$1="EXCEL"),"","javascript:DrillDown('../pages/TenantSwitch.aspx?1=1&amp;TenantId="&amp;Z191&amp;"')"),AA191)</f>
        <v>VACANT</v>
      </c>
      <c r="H191" s="24"/>
      <c r="I191" s="24" t="s">
        <v>70</v>
      </c>
      <c r="J191" s="23" t="str">
        <f>HYPERLINK(IF($AV$1="SCREEN",IF(TRIM(AD191)="1","javascript:DrillDown('../pages/AffCert50059.aspx?1=1&amp;id="&amp;AB191&amp;"')",IF(TRIM(AD191)="2","javascript:DrillDown('../pages/AffCertTaxCredit.aspx?1=1&amp;id="&amp;AB191&amp;"')",IF(TRIM(AD191)="6","javascript:DrillDown('../pages/AffCertHOME.aspx?1=1&amp;id="&amp;AB191&amp;"')",IF(TRIM(AD191)="7","javascript:DrillDown('../pages/AffCertRD.aspx?1=1&amp;id="&amp;AB191&amp;"')",IF(TRIM(AD191)="8","javascript:DrillDown('../pages/AffCertLocalProgram.aspx?1=1&amp;id="&amp;AB191&amp;"')",""))))),""),AF191)</f>
        <v/>
      </c>
      <c r="K191" s="25" t="s">
        <v>70</v>
      </c>
      <c r="L191" s="22">
        <v>1101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85</v>
      </c>
      <c r="S191" s="22">
        <v>0</v>
      </c>
      <c r="T191" s="22">
        <v>0</v>
      </c>
      <c r="U191" s="22">
        <v>0</v>
      </c>
      <c r="V191" s="14">
        <v>51737</v>
      </c>
      <c r="W191" s="8" t="s">
        <v>361</v>
      </c>
      <c r="X191" s="7">
        <v>3530</v>
      </c>
      <c r="Y191" s="8" t="s">
        <v>63</v>
      </c>
      <c r="Z191" s="35"/>
      <c r="AA191" s="35" t="s">
        <v>43</v>
      </c>
      <c r="AB191" s="9"/>
      <c r="AC191" s="10" t="s">
        <v>70</v>
      </c>
      <c r="AD191" s="10"/>
      <c r="AE191" s="10"/>
      <c r="AF191" s="10" t="str">
        <f>IF(AE191&gt;0,AC191&amp;"-"&amp;AE191,AC191)</f>
        <v/>
      </c>
      <c r="AG191" s="10">
        <v>1256</v>
      </c>
      <c r="AH191" s="10" t="s">
        <v>68</v>
      </c>
      <c r="AI191" s="6">
        <v>1320</v>
      </c>
      <c r="AJ191" s="6">
        <v>1101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85</v>
      </c>
      <c r="AQ191" s="6">
        <v>0</v>
      </c>
      <c r="AR191" s="6">
        <v>0</v>
      </c>
      <c r="AS191" s="6">
        <v>0</v>
      </c>
      <c r="AT191" s="29" t="str">
        <f>IF(LEN(B191)=0,"",1)</f>
        <v/>
      </c>
      <c r="AU191" t="s">
        <v>60</v>
      </c>
    </row>
    <row r="192" spans="1:47" ht="12.75">
      <c r="A192" s="30" t="str">
        <f>HYPERLINK(IF($AV$1="SCREEN","javascript:DrillDown('../pages/CommonProperty.aspx?1=1&amp;PropertyId="&amp;AG192&amp;"')",""),B192)</f>
        <v/>
      </c>
      <c r="B192" s="20"/>
      <c r="C192" s="21" t="str">
        <f>HYPERLINK(IF($AV$1="SCREEN","javascript:DrillDown('../pages/UnitSwitch.aspx?1=1&amp;UnitId="&amp;V192&amp;"')",""),W192)</f>
        <v xml:space="preserve">12-213  </v>
      </c>
      <c r="D192" s="21" t="str">
        <f>HYPERLINK(IF($AV$1="SCREEN","javascript:DrillDown('../pages/CommonUnitType.aspx?1=1&amp;UnitTypeId="&amp;X192&amp;"')",""),Y192)</f>
        <v xml:space="preserve">at-2-tc </v>
      </c>
      <c r="E192" s="22">
        <v>1320</v>
      </c>
      <c r="F192" s="23">
        <v>2</v>
      </c>
      <c r="G192" s="32" t="str">
        <f>HYPERLINK(IF(OR(TRIM(AA192)="VACANT",$AV$1="EXCEL"),"","javascript:DrillDown('../pages/TenantSwitch.aspx?1=1&amp;TenantId="&amp;Z192&amp;"')"),AA192)</f>
        <v>VACANT</v>
      </c>
      <c r="H192" s="24"/>
      <c r="I192" s="24" t="s">
        <v>70</v>
      </c>
      <c r="J192" s="23" t="str">
        <f>HYPERLINK(IF($AV$1="SCREEN",IF(TRIM(AD192)="1","javascript:DrillDown('../pages/AffCert50059.aspx?1=1&amp;id="&amp;AB192&amp;"')",IF(TRIM(AD192)="2","javascript:DrillDown('../pages/AffCertTaxCredit.aspx?1=1&amp;id="&amp;AB192&amp;"')",IF(TRIM(AD192)="6","javascript:DrillDown('../pages/AffCertHOME.aspx?1=1&amp;id="&amp;AB192&amp;"')",IF(TRIM(AD192)="7","javascript:DrillDown('../pages/AffCertRD.aspx?1=1&amp;id="&amp;AB192&amp;"')",IF(TRIM(AD192)="8","javascript:DrillDown('../pages/AffCertLocalProgram.aspx?1=1&amp;id="&amp;AB192&amp;"')",""))))),""),AF192)</f>
        <v/>
      </c>
      <c r="K192" s="25" t="s">
        <v>70</v>
      </c>
      <c r="L192" s="22">
        <v>1101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85</v>
      </c>
      <c r="S192" s="22">
        <v>0</v>
      </c>
      <c r="T192" s="22">
        <v>0</v>
      </c>
      <c r="U192" s="22">
        <v>0</v>
      </c>
      <c r="V192" s="14">
        <v>51738</v>
      </c>
      <c r="W192" s="8" t="s">
        <v>362</v>
      </c>
      <c r="X192" s="7">
        <v>3530</v>
      </c>
      <c r="Y192" s="8" t="s">
        <v>63</v>
      </c>
      <c r="Z192" s="35"/>
      <c r="AA192" s="35" t="s">
        <v>43</v>
      </c>
      <c r="AB192" s="9"/>
      <c r="AC192" s="10" t="s">
        <v>70</v>
      </c>
      <c r="AD192" s="10"/>
      <c r="AE192" s="10"/>
      <c r="AF192" s="10" t="str">
        <f>IF(AE192&gt;0,AC192&amp;"-"&amp;AE192,AC192)</f>
        <v/>
      </c>
      <c r="AG192" s="10">
        <v>1256</v>
      </c>
      <c r="AH192" s="10" t="s">
        <v>68</v>
      </c>
      <c r="AI192" s="6">
        <v>1320</v>
      </c>
      <c r="AJ192" s="6">
        <v>1101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85</v>
      </c>
      <c r="AQ192" s="6">
        <v>0</v>
      </c>
      <c r="AR192" s="6">
        <v>0</v>
      </c>
      <c r="AS192" s="6">
        <v>0</v>
      </c>
      <c r="AT192" s="29" t="str">
        <f>IF(LEN(B192)=0,"",1)</f>
        <v/>
      </c>
      <c r="AU192" t="s">
        <v>60</v>
      </c>
    </row>
    <row r="193" spans="1:47" ht="12.75">
      <c r="A193" s="30" t="str">
        <f>HYPERLINK(IF($AV$1="SCREEN","javascript:DrillDown('../pages/CommonProperty.aspx?1=1&amp;PropertyId="&amp;AG193&amp;"')",""),B193)</f>
        <v/>
      </c>
      <c r="B193" s="20"/>
      <c r="C193" s="21" t="str">
        <f>HYPERLINK(IF($AV$1="SCREEN","javascript:DrillDown('../pages/UnitSwitch.aspx?1=1&amp;UnitId="&amp;V193&amp;"')",""),W193)</f>
        <v xml:space="preserve">12-214  </v>
      </c>
      <c r="D193" s="21" t="str">
        <f>HYPERLINK(IF($AV$1="SCREEN","javascript:DrillDown('../pages/CommonUnitType.aspx?1=1&amp;UnitTypeId="&amp;X193&amp;"')",""),Y193)</f>
        <v xml:space="preserve">at-2-tc </v>
      </c>
      <c r="E193" s="22">
        <v>1320</v>
      </c>
      <c r="F193" s="23">
        <v>2</v>
      </c>
      <c r="G193" s="32" t="str">
        <f>HYPERLINK(IF(OR(TRIM(AA193)="VACANT",$AV$1="EXCEL"),"","javascript:DrillDown('../pages/TenantSwitch.aspx?1=1&amp;TenantId="&amp;Z193&amp;"')"),AA193)</f>
        <v>VACANT</v>
      </c>
      <c r="H193" s="24"/>
      <c r="I193" s="24" t="s">
        <v>70</v>
      </c>
      <c r="J193" s="23" t="str">
        <f>HYPERLINK(IF($AV$1="SCREEN",IF(TRIM(AD193)="1","javascript:DrillDown('../pages/AffCert50059.aspx?1=1&amp;id="&amp;AB193&amp;"')",IF(TRIM(AD193)="2","javascript:DrillDown('../pages/AffCertTaxCredit.aspx?1=1&amp;id="&amp;AB193&amp;"')",IF(TRIM(AD193)="6","javascript:DrillDown('../pages/AffCertHOME.aspx?1=1&amp;id="&amp;AB193&amp;"')",IF(TRIM(AD193)="7","javascript:DrillDown('../pages/AffCertRD.aspx?1=1&amp;id="&amp;AB193&amp;"')",IF(TRIM(AD193)="8","javascript:DrillDown('../pages/AffCertLocalProgram.aspx?1=1&amp;id="&amp;AB193&amp;"')",""))))),""),AF193)</f>
        <v/>
      </c>
      <c r="K193" s="25" t="s">
        <v>70</v>
      </c>
      <c r="L193" s="22">
        <v>1101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85</v>
      </c>
      <c r="S193" s="22">
        <v>0</v>
      </c>
      <c r="T193" s="22">
        <v>0</v>
      </c>
      <c r="U193" s="22">
        <v>0</v>
      </c>
      <c r="V193" s="14">
        <v>51739</v>
      </c>
      <c r="W193" s="8" t="s">
        <v>363</v>
      </c>
      <c r="X193" s="7">
        <v>3530</v>
      </c>
      <c r="Y193" s="8" t="s">
        <v>63</v>
      </c>
      <c r="Z193" s="35"/>
      <c r="AA193" s="35" t="s">
        <v>43</v>
      </c>
      <c r="AB193" s="9"/>
      <c r="AC193" s="10" t="s">
        <v>70</v>
      </c>
      <c r="AD193" s="10"/>
      <c r="AE193" s="10"/>
      <c r="AF193" s="10" t="str">
        <f>IF(AE193&gt;0,AC193&amp;"-"&amp;AE193,AC193)</f>
        <v/>
      </c>
      <c r="AG193" s="10">
        <v>1256</v>
      </c>
      <c r="AH193" s="10" t="s">
        <v>68</v>
      </c>
      <c r="AI193" s="6">
        <v>1320</v>
      </c>
      <c r="AJ193" s="6">
        <v>1101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85</v>
      </c>
      <c r="AQ193" s="6">
        <v>0</v>
      </c>
      <c r="AR193" s="6">
        <v>0</v>
      </c>
      <c r="AS193" s="6">
        <v>0</v>
      </c>
      <c r="AT193" s="29" t="str">
        <f>IF(LEN(B193)=0,"",1)</f>
        <v/>
      </c>
      <c r="AU193" t="s">
        <v>60</v>
      </c>
    </row>
    <row r="194" spans="1:47" ht="12.75">
      <c r="A194" s="30" t="str">
        <f>HYPERLINK(IF($AV$1="SCREEN","javascript:DrillDown('../pages/CommonProperty.aspx?1=1&amp;PropertyId="&amp;AG194&amp;"')",""),B194)</f>
        <v/>
      </c>
      <c r="B194" s="20"/>
      <c r="C194" s="21" t="str">
        <f>HYPERLINK(IF($AV$1="SCREEN","javascript:DrillDown('../pages/UnitSwitch.aspx?1=1&amp;UnitId="&amp;V194&amp;"')",""),W194)</f>
        <v xml:space="preserve">12-215  </v>
      </c>
      <c r="D194" s="21" t="str">
        <f>HYPERLINK(IF($AV$1="SCREEN","javascript:DrillDown('../pages/CommonUnitType.aspx?1=1&amp;UnitTypeId="&amp;X194&amp;"')",""),Y194)</f>
        <v xml:space="preserve">at-2-tc </v>
      </c>
      <c r="E194" s="22">
        <v>1320</v>
      </c>
      <c r="F194" s="23">
        <v>2</v>
      </c>
      <c r="G194" s="32" t="str">
        <f>HYPERLINK(IF(OR(TRIM(AA194)="VACANT",$AV$1="EXCEL"),"","javascript:DrillDown('../pages/TenantSwitch.aspx?1=1&amp;TenantId="&amp;Z194&amp;"')"),AA194)</f>
        <v>VACANT</v>
      </c>
      <c r="H194" s="24"/>
      <c r="I194" s="24" t="s">
        <v>70</v>
      </c>
      <c r="J194" s="23" t="str">
        <f>HYPERLINK(IF($AV$1="SCREEN",IF(TRIM(AD194)="1","javascript:DrillDown('../pages/AffCert50059.aspx?1=1&amp;id="&amp;AB194&amp;"')",IF(TRIM(AD194)="2","javascript:DrillDown('../pages/AffCertTaxCredit.aspx?1=1&amp;id="&amp;AB194&amp;"')",IF(TRIM(AD194)="6","javascript:DrillDown('../pages/AffCertHOME.aspx?1=1&amp;id="&amp;AB194&amp;"')",IF(TRIM(AD194)="7","javascript:DrillDown('../pages/AffCertRD.aspx?1=1&amp;id="&amp;AB194&amp;"')",IF(TRIM(AD194)="8","javascript:DrillDown('../pages/AffCertLocalProgram.aspx?1=1&amp;id="&amp;AB194&amp;"')",""))))),""),AF194)</f>
        <v/>
      </c>
      <c r="K194" s="25" t="s">
        <v>70</v>
      </c>
      <c r="L194" s="22">
        <v>1101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85</v>
      </c>
      <c r="S194" s="22">
        <v>0</v>
      </c>
      <c r="T194" s="22">
        <v>0</v>
      </c>
      <c r="U194" s="22">
        <v>0</v>
      </c>
      <c r="V194" s="14">
        <v>51740</v>
      </c>
      <c r="W194" s="8" t="s">
        <v>364</v>
      </c>
      <c r="X194" s="7">
        <v>3530</v>
      </c>
      <c r="Y194" s="8" t="s">
        <v>63</v>
      </c>
      <c r="Z194" s="35"/>
      <c r="AA194" s="35" t="s">
        <v>43</v>
      </c>
      <c r="AB194" s="9"/>
      <c r="AC194" s="10" t="s">
        <v>70</v>
      </c>
      <c r="AD194" s="10"/>
      <c r="AE194" s="10"/>
      <c r="AF194" s="10" t="str">
        <f>IF(AE194&gt;0,AC194&amp;"-"&amp;AE194,AC194)</f>
        <v/>
      </c>
      <c r="AG194" s="10">
        <v>1256</v>
      </c>
      <c r="AH194" s="10" t="s">
        <v>68</v>
      </c>
      <c r="AI194" s="6">
        <v>1320</v>
      </c>
      <c r="AJ194" s="6">
        <v>1101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85</v>
      </c>
      <c r="AQ194" s="6">
        <v>0</v>
      </c>
      <c r="AR194" s="6">
        <v>0</v>
      </c>
      <c r="AS194" s="6">
        <v>0</v>
      </c>
      <c r="AT194" s="29" t="str">
        <f>IF(LEN(B194)=0,"",1)</f>
        <v/>
      </c>
      <c r="AU194" t="s">
        <v>60</v>
      </c>
    </row>
    <row r="195" spans="1:47" ht="12.75">
      <c r="A195" s="30" t="str">
        <f>HYPERLINK(IF($AV$1="SCREEN","javascript:DrillDown('../pages/CommonProperty.aspx?1=1&amp;PropertyId="&amp;AG195&amp;"')",""),B195)</f>
        <v/>
      </c>
      <c r="B195" s="20"/>
      <c r="C195" s="21" t="str">
        <f>HYPERLINK(IF($AV$1="SCREEN","javascript:DrillDown('../pages/UnitSwitch.aspx?1=1&amp;UnitId="&amp;V195&amp;"')",""),W195)</f>
        <v xml:space="preserve">12-216  </v>
      </c>
      <c r="D195" s="21" t="str">
        <f>HYPERLINK(IF($AV$1="SCREEN","javascript:DrillDown('../pages/CommonUnitType.aspx?1=1&amp;UnitTypeId="&amp;X195&amp;"')",""),Y195)</f>
        <v xml:space="preserve">at-2-tc </v>
      </c>
      <c r="E195" s="22">
        <v>1320</v>
      </c>
      <c r="F195" s="23">
        <v>2</v>
      </c>
      <c r="G195" s="32" t="str">
        <f>HYPERLINK(IF(OR(TRIM(AA195)="VACANT",$AV$1="EXCEL"),"","javascript:DrillDown('../pages/TenantSwitch.aspx?1=1&amp;TenantId="&amp;Z195&amp;"')"),AA195)</f>
        <v>VACANT</v>
      </c>
      <c r="H195" s="24"/>
      <c r="I195" s="24" t="s">
        <v>70</v>
      </c>
      <c r="J195" s="23" t="str">
        <f>HYPERLINK(IF($AV$1="SCREEN",IF(TRIM(AD195)="1","javascript:DrillDown('../pages/AffCert50059.aspx?1=1&amp;id="&amp;AB195&amp;"')",IF(TRIM(AD195)="2","javascript:DrillDown('../pages/AffCertTaxCredit.aspx?1=1&amp;id="&amp;AB195&amp;"')",IF(TRIM(AD195)="6","javascript:DrillDown('../pages/AffCertHOME.aspx?1=1&amp;id="&amp;AB195&amp;"')",IF(TRIM(AD195)="7","javascript:DrillDown('../pages/AffCertRD.aspx?1=1&amp;id="&amp;AB195&amp;"')",IF(TRIM(AD195)="8","javascript:DrillDown('../pages/AffCertLocalProgram.aspx?1=1&amp;id="&amp;AB195&amp;"')",""))))),""),AF195)</f>
        <v/>
      </c>
      <c r="K195" s="25" t="s">
        <v>70</v>
      </c>
      <c r="L195" s="22">
        <v>1101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85</v>
      </c>
      <c r="S195" s="22">
        <v>0</v>
      </c>
      <c r="T195" s="22">
        <v>0</v>
      </c>
      <c r="U195" s="22">
        <v>0</v>
      </c>
      <c r="V195" s="14">
        <v>51741</v>
      </c>
      <c r="W195" s="8" t="s">
        <v>365</v>
      </c>
      <c r="X195" s="7">
        <v>3530</v>
      </c>
      <c r="Y195" s="8" t="s">
        <v>63</v>
      </c>
      <c r="Z195" s="35"/>
      <c r="AA195" s="35" t="s">
        <v>43</v>
      </c>
      <c r="AB195" s="9"/>
      <c r="AC195" s="10" t="s">
        <v>70</v>
      </c>
      <c r="AD195" s="10"/>
      <c r="AE195" s="10"/>
      <c r="AF195" s="10" t="str">
        <f>IF(AE195&gt;0,AC195&amp;"-"&amp;AE195,AC195)</f>
        <v/>
      </c>
      <c r="AG195" s="10">
        <v>1256</v>
      </c>
      <c r="AH195" s="10" t="s">
        <v>68</v>
      </c>
      <c r="AI195" s="6">
        <v>1320</v>
      </c>
      <c r="AJ195" s="6">
        <v>1101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6">
        <v>85</v>
      </c>
      <c r="AQ195" s="6">
        <v>0</v>
      </c>
      <c r="AR195" s="6">
        <v>0</v>
      </c>
      <c r="AS195" s="6">
        <v>0</v>
      </c>
      <c r="AT195" s="29" t="str">
        <f>IF(LEN(B195)=0,"",1)</f>
        <v/>
      </c>
      <c r="AU195" t="s">
        <v>60</v>
      </c>
    </row>
    <row r="196" spans="1:47" ht="12.75">
      <c r="A196" s="30" t="str">
        <f>HYPERLINK(IF($AV$1="SCREEN","javascript:DrillDown('../pages/CommonProperty.aspx?1=1&amp;PropertyId="&amp;AG196&amp;"')",""),B196)</f>
        <v/>
      </c>
      <c r="B196" s="20"/>
      <c r="C196" s="21" t="str">
        <f>HYPERLINK(IF($AV$1="SCREEN","javascript:DrillDown('../pages/UnitSwitch.aspx?1=1&amp;UnitId="&amp;V196&amp;"')",""),W196)</f>
        <v xml:space="preserve">13-117  </v>
      </c>
      <c r="D196" s="21" t="str">
        <f>HYPERLINK(IF($AV$1="SCREEN","javascript:DrillDown('../pages/CommonUnitType.aspx?1=1&amp;UnitTypeId="&amp;X196&amp;"')",""),Y196)</f>
        <v xml:space="preserve">at-3-tc </v>
      </c>
      <c r="E196" s="22">
        <v>1230</v>
      </c>
      <c r="F196" s="23">
        <v>3</v>
      </c>
      <c r="G196" s="32" t="str">
        <f>HYPERLINK(IF(OR(TRIM(AA196)="VACANT",$AV$1="EXCEL"),"","javascript:DrillDown('../pages/TenantSwitch.aspx?1=1&amp;TenantId="&amp;Z196&amp;"')"),AA196)</f>
        <v>VACANT</v>
      </c>
      <c r="H196" s="24"/>
      <c r="I196" s="24" t="s">
        <v>70</v>
      </c>
      <c r="J196" s="23" t="str">
        <f>HYPERLINK(IF($AV$1="SCREEN",IF(TRIM(AD196)="1","javascript:DrillDown('../pages/AffCert50059.aspx?1=1&amp;id="&amp;AB196&amp;"')",IF(TRIM(AD196)="2","javascript:DrillDown('../pages/AffCertTaxCredit.aspx?1=1&amp;id="&amp;AB196&amp;"')",IF(TRIM(AD196)="6","javascript:DrillDown('../pages/AffCertHOME.aspx?1=1&amp;id="&amp;AB196&amp;"')",IF(TRIM(AD196)="7","javascript:DrillDown('../pages/AffCertRD.aspx?1=1&amp;id="&amp;AB196&amp;"')",IF(TRIM(AD196)="8","javascript:DrillDown('../pages/AffCertLocalProgram.aspx?1=1&amp;id="&amp;AB196&amp;"')",""))))),""),AF196)</f>
        <v/>
      </c>
      <c r="K196" s="25" t="s">
        <v>70</v>
      </c>
      <c r="L196" s="22">
        <v>1263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107</v>
      </c>
      <c r="S196" s="22">
        <v>0</v>
      </c>
      <c r="T196" s="22">
        <v>0</v>
      </c>
      <c r="U196" s="22">
        <v>0</v>
      </c>
      <c r="V196" s="14">
        <v>51750</v>
      </c>
      <c r="W196" s="8" t="s">
        <v>366</v>
      </c>
      <c r="X196" s="7">
        <v>3531</v>
      </c>
      <c r="Y196" s="8" t="s">
        <v>53</v>
      </c>
      <c r="Z196" s="35"/>
      <c r="AA196" s="35" t="s">
        <v>43</v>
      </c>
      <c r="AB196" s="9"/>
      <c r="AC196" s="10" t="s">
        <v>70</v>
      </c>
      <c r="AD196" s="10"/>
      <c r="AE196" s="10"/>
      <c r="AF196" s="10" t="str">
        <f>IF(AE196&gt;0,AC196&amp;"-"&amp;AE196,AC196)</f>
        <v/>
      </c>
      <c r="AG196" s="10">
        <v>1256</v>
      </c>
      <c r="AH196" s="10" t="s">
        <v>68</v>
      </c>
      <c r="AI196" s="6">
        <v>1230</v>
      </c>
      <c r="AJ196" s="6">
        <v>1263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107</v>
      </c>
      <c r="AQ196" s="6">
        <v>0</v>
      </c>
      <c r="AR196" s="6">
        <v>0</v>
      </c>
      <c r="AS196" s="6">
        <v>0</v>
      </c>
      <c r="AT196" s="29" t="str">
        <f>IF(LEN(B196)=0,"",1)</f>
        <v/>
      </c>
      <c r="AU196" t="s">
        <v>60</v>
      </c>
    </row>
    <row r="197" spans="1:47" ht="12.75">
      <c r="A197" s="30" t="str">
        <f>HYPERLINK(IF($AV$1="SCREEN","javascript:DrillDown('../pages/CommonProperty.aspx?1=1&amp;PropertyId="&amp;AG197&amp;"')",""),B197)</f>
        <v/>
      </c>
      <c r="B197" s="20"/>
      <c r="C197" s="21" t="str">
        <f>HYPERLINK(IF($AV$1="SCREEN","javascript:DrillDown('../pages/UnitSwitch.aspx?1=1&amp;UnitId="&amp;V197&amp;"')",""),W197)</f>
        <v xml:space="preserve">13-118  </v>
      </c>
      <c r="D197" s="21" t="str">
        <f>HYPERLINK(IF($AV$1="SCREEN","javascript:DrillDown('../pages/CommonUnitType.aspx?1=1&amp;UnitTypeId="&amp;X197&amp;"')",""),Y197)</f>
        <v xml:space="preserve">at-2-tc </v>
      </c>
      <c r="E197" s="22">
        <v>1230</v>
      </c>
      <c r="F197" s="23">
        <v>3</v>
      </c>
      <c r="G197" s="32" t="str">
        <f>HYPERLINK(IF(OR(TRIM(AA197)="VACANT",$AV$1="EXCEL"),"","javascript:DrillDown('../pages/TenantSwitch.aspx?1=1&amp;TenantId="&amp;Z197&amp;"')"),AA197)</f>
        <v>May, Kelvin</v>
      </c>
      <c r="H197" s="24" t="s">
        <v>71</v>
      </c>
      <c r="I197" s="24" t="s">
        <v>70</v>
      </c>
      <c r="J197" s="23" t="str">
        <f>HYPERLINK(IF($AV$1="SCREEN",IF(TRIM(AD197)="1","javascript:DrillDown('../pages/AffCert50059.aspx?1=1&amp;id="&amp;AB197&amp;"')",IF(TRIM(AD197)="2","javascript:DrillDown('../pages/AffCertTaxCredit.aspx?1=1&amp;id="&amp;AB197&amp;"')",IF(TRIM(AD197)="6","javascript:DrillDown('../pages/AffCertHOME.aspx?1=1&amp;id="&amp;AB197&amp;"')",IF(TRIM(AD197)="7","javascript:DrillDown('../pages/AffCertRD.aspx?1=1&amp;id="&amp;AB197&amp;"')",IF(TRIM(AD197)="8","javascript:DrillDown('../pages/AffCertLocalProgram.aspx?1=1&amp;id="&amp;AB197&amp;"')",""))))),""),AF197)</f>
        <v>MI</v>
      </c>
      <c r="K197" s="25" t="s">
        <v>367</v>
      </c>
      <c r="L197" s="22">
        <v>1101</v>
      </c>
      <c r="M197" s="22">
        <v>1101</v>
      </c>
      <c r="N197" s="22">
        <v>0</v>
      </c>
      <c r="O197" s="22">
        <v>0</v>
      </c>
      <c r="P197" s="22">
        <v>0</v>
      </c>
      <c r="Q197" s="22">
        <v>1101</v>
      </c>
      <c r="R197" s="22">
        <v>0</v>
      </c>
      <c r="S197" s="22">
        <v>0</v>
      </c>
      <c r="T197" s="22">
        <v>1101</v>
      </c>
      <c r="U197" s="22">
        <v>0</v>
      </c>
      <c r="V197" s="14">
        <v>51742</v>
      </c>
      <c r="W197" s="8" t="s">
        <v>368</v>
      </c>
      <c r="X197" s="7">
        <v>3530</v>
      </c>
      <c r="Y197" s="8" t="s">
        <v>63</v>
      </c>
      <c r="Z197" s="35">
        <v>163554</v>
      </c>
      <c r="AA197" s="35" t="s">
        <v>369</v>
      </c>
      <c r="AB197" s="9">
        <v>548795</v>
      </c>
      <c r="AC197" s="10" t="s">
        <v>39</v>
      </c>
      <c r="AD197" s="10">
        <v>2</v>
      </c>
      <c r="AE197" s="10">
        <v>0</v>
      </c>
      <c r="AF197" s="10" t="str">
        <f>IF(AE197&gt;0,AC197&amp;"-"&amp;AE197,AC197)</f>
        <v>MI</v>
      </c>
      <c r="AG197" s="10">
        <v>1256</v>
      </c>
      <c r="AH197" s="10" t="s">
        <v>68</v>
      </c>
      <c r="AI197" s="6">
        <v>1230</v>
      </c>
      <c r="AJ197" s="6">
        <v>1101</v>
      </c>
      <c r="AK197" s="6">
        <v>1101</v>
      </c>
      <c r="AL197" s="6">
        <v>0</v>
      </c>
      <c r="AM197" s="6">
        <v>0</v>
      </c>
      <c r="AN197" s="6">
        <v>0</v>
      </c>
      <c r="AO197" s="6">
        <v>1101</v>
      </c>
      <c r="AP197" s="6">
        <v>0</v>
      </c>
      <c r="AQ197" s="6">
        <v>0</v>
      </c>
      <c r="AR197" s="6">
        <v>1101</v>
      </c>
      <c r="AS197" s="6">
        <v>0</v>
      </c>
      <c r="AT197" s="29" t="str">
        <f>IF(LEN(B197)=0,"",1)</f>
        <v/>
      </c>
      <c r="AU197" t="s">
        <v>60</v>
      </c>
    </row>
    <row r="198" spans="1:47" ht="12.75">
      <c r="A198" s="30" t="str">
        <f>HYPERLINK(IF($AV$1="SCREEN","javascript:DrillDown('../pages/CommonProperty.aspx?1=1&amp;PropertyId="&amp;AG198&amp;"')",""),B198)</f>
        <v/>
      </c>
      <c r="B198" s="20"/>
      <c r="C198" s="21" t="str">
        <f>HYPERLINK(IF($AV$1="SCREEN","javascript:DrillDown('../pages/UnitSwitch.aspx?1=1&amp;UnitId="&amp;V198&amp;"')",""),W198)</f>
        <v xml:space="preserve">13-119  </v>
      </c>
      <c r="D198" s="21" t="str">
        <f>HYPERLINK(IF($AV$1="SCREEN","javascript:DrillDown('../pages/CommonUnitType.aspx?1=1&amp;UnitTypeId="&amp;X198&amp;"')",""),Y198)</f>
        <v xml:space="preserve">at-2-tc </v>
      </c>
      <c r="E198" s="22">
        <v>1030</v>
      </c>
      <c r="F198" s="23">
        <v>2</v>
      </c>
      <c r="G198" s="32" t="str">
        <f>HYPERLINK(IF(OR(TRIM(AA198)="VACANT",$AV$1="EXCEL"),"","javascript:DrillDown('../pages/TenantSwitch.aspx?1=1&amp;TenantId="&amp;Z198&amp;"')"),AA198)</f>
        <v>Dancy, Demersias</v>
      </c>
      <c r="H198" s="24" t="s">
        <v>71</v>
      </c>
      <c r="I198" s="24" t="s">
        <v>70</v>
      </c>
      <c r="J198" s="23" t="str">
        <f>HYPERLINK(IF($AV$1="SCREEN",IF(TRIM(AD198)="1","javascript:DrillDown('../pages/AffCert50059.aspx?1=1&amp;id="&amp;AB198&amp;"')",IF(TRIM(AD198)="2","javascript:DrillDown('../pages/AffCertTaxCredit.aspx?1=1&amp;id="&amp;AB198&amp;"')",IF(TRIM(AD198)="6","javascript:DrillDown('../pages/AffCertHOME.aspx?1=1&amp;id="&amp;AB198&amp;"')",IF(TRIM(AD198)="7","javascript:DrillDown('../pages/AffCertRD.aspx?1=1&amp;id="&amp;AB198&amp;"')",IF(TRIM(AD198)="8","javascript:DrillDown('../pages/AffCertLocalProgram.aspx?1=1&amp;id="&amp;AB198&amp;"')",""))))),""),AF198)</f>
        <v>MI</v>
      </c>
      <c r="K198" s="25" t="s">
        <v>306</v>
      </c>
      <c r="L198" s="22">
        <v>1101</v>
      </c>
      <c r="M198" s="22">
        <v>1012</v>
      </c>
      <c r="N198" s="22">
        <v>0</v>
      </c>
      <c r="O198" s="22">
        <v>0</v>
      </c>
      <c r="P198" s="22">
        <v>0</v>
      </c>
      <c r="Q198" s="22">
        <v>1012</v>
      </c>
      <c r="R198" s="22">
        <v>0</v>
      </c>
      <c r="S198" s="22">
        <v>0</v>
      </c>
      <c r="T198" s="22">
        <v>1012</v>
      </c>
      <c r="U198" s="22">
        <v>0</v>
      </c>
      <c r="V198" s="14">
        <v>51743</v>
      </c>
      <c r="W198" s="8" t="s">
        <v>370</v>
      </c>
      <c r="X198" s="7">
        <v>3530</v>
      </c>
      <c r="Y198" s="8" t="s">
        <v>63</v>
      </c>
      <c r="Z198" s="35">
        <v>163555</v>
      </c>
      <c r="AA198" s="35" t="s">
        <v>371</v>
      </c>
      <c r="AB198" s="9">
        <v>548788</v>
      </c>
      <c r="AC198" s="10" t="s">
        <v>39</v>
      </c>
      <c r="AD198" s="10">
        <v>2</v>
      </c>
      <c r="AE198" s="10">
        <v>0</v>
      </c>
      <c r="AF198" s="10" t="str">
        <f>IF(AE198&gt;0,AC198&amp;"-"&amp;AE198,AC198)</f>
        <v>MI</v>
      </c>
      <c r="AG198" s="10">
        <v>1256</v>
      </c>
      <c r="AH198" s="10" t="s">
        <v>68</v>
      </c>
      <c r="AI198" s="6">
        <v>1030</v>
      </c>
      <c r="AJ198" s="6">
        <v>1101</v>
      </c>
      <c r="AK198" s="6">
        <v>1012</v>
      </c>
      <c r="AL198" s="6">
        <v>0</v>
      </c>
      <c r="AM198" s="6">
        <v>0</v>
      </c>
      <c r="AN198" s="6">
        <v>0</v>
      </c>
      <c r="AO198" s="6">
        <v>1012</v>
      </c>
      <c r="AP198" s="6">
        <v>0</v>
      </c>
      <c r="AQ198" s="6">
        <v>0</v>
      </c>
      <c r="AR198" s="6">
        <v>1012</v>
      </c>
      <c r="AS198" s="6">
        <v>0</v>
      </c>
      <c r="AT198" s="29" t="str">
        <f>IF(LEN(B198)=0,"",1)</f>
        <v/>
      </c>
      <c r="AU198" t="s">
        <v>60</v>
      </c>
    </row>
    <row r="199" spans="1:47" ht="12.75">
      <c r="A199" s="30" t="str">
        <f>HYPERLINK(IF($AV$1="SCREEN","javascript:DrillDown('../pages/CommonProperty.aspx?1=1&amp;PropertyId="&amp;AG199&amp;"')",""),B199)</f>
        <v/>
      </c>
      <c r="B199" s="20"/>
      <c r="C199" s="21" t="str">
        <f>HYPERLINK(IF($AV$1="SCREEN","javascript:DrillDown('../pages/UnitSwitch.aspx?1=1&amp;UnitId="&amp;V199&amp;"')",""),W199)</f>
        <v xml:space="preserve">13-120  </v>
      </c>
      <c r="D199" s="21" t="str">
        <f>HYPERLINK(IF($AV$1="SCREEN","javascript:DrillDown('../pages/CommonUnitType.aspx?1=1&amp;UnitTypeId="&amp;X199&amp;"')",""),Y199)</f>
        <v xml:space="preserve">at-3-tc </v>
      </c>
      <c r="E199" s="22">
        <v>1030</v>
      </c>
      <c r="F199" s="23">
        <v>2</v>
      </c>
      <c r="G199" s="32" t="str">
        <f>HYPERLINK(IF(OR(TRIM(AA199)="VACANT",$AV$1="EXCEL"),"","javascript:DrillDown('../pages/TenantSwitch.aspx?1=1&amp;TenantId="&amp;Z199&amp;"')"),AA199)</f>
        <v>Grooms, Latonya</v>
      </c>
      <c r="H199" s="24" t="s">
        <v>71</v>
      </c>
      <c r="I199" s="24" t="s">
        <v>70</v>
      </c>
      <c r="J199" s="23" t="str">
        <f>HYPERLINK(IF($AV$1="SCREEN",IF(TRIM(AD199)="1","javascript:DrillDown('../pages/AffCert50059.aspx?1=1&amp;id="&amp;AB199&amp;"')",IF(TRIM(AD199)="2","javascript:DrillDown('../pages/AffCertTaxCredit.aspx?1=1&amp;id="&amp;AB199&amp;"')",IF(TRIM(AD199)="6","javascript:DrillDown('../pages/AffCertHOME.aspx?1=1&amp;id="&amp;AB199&amp;"')",IF(TRIM(AD199)="7","javascript:DrillDown('../pages/AffCertRD.aspx?1=1&amp;id="&amp;AB199&amp;"')",IF(TRIM(AD199)="8","javascript:DrillDown('../pages/AffCertLocalProgram.aspx?1=1&amp;id="&amp;AB199&amp;"')",""))))),""),AF199)</f>
        <v>AR</v>
      </c>
      <c r="K199" s="25" t="s">
        <v>372</v>
      </c>
      <c r="L199" s="22">
        <v>1263</v>
      </c>
      <c r="M199" s="22">
        <v>1163</v>
      </c>
      <c r="N199" s="22">
        <v>0</v>
      </c>
      <c r="O199" s="22">
        <v>0</v>
      </c>
      <c r="P199" s="22">
        <v>0</v>
      </c>
      <c r="Q199" s="22">
        <v>1163</v>
      </c>
      <c r="R199" s="22">
        <v>0</v>
      </c>
      <c r="S199" s="22">
        <v>0</v>
      </c>
      <c r="T199" s="22">
        <v>1163</v>
      </c>
      <c r="U199" s="22">
        <v>0</v>
      </c>
      <c r="V199" s="14">
        <v>51751</v>
      </c>
      <c r="W199" s="8" t="s">
        <v>373</v>
      </c>
      <c r="X199" s="7">
        <v>3531</v>
      </c>
      <c r="Y199" s="8" t="s">
        <v>53</v>
      </c>
      <c r="Z199" s="35">
        <v>163559</v>
      </c>
      <c r="AA199" s="35" t="s">
        <v>374</v>
      </c>
      <c r="AB199" s="9">
        <v>558779</v>
      </c>
      <c r="AC199" s="10" t="s">
        <v>67</v>
      </c>
      <c r="AD199" s="10">
        <v>2</v>
      </c>
      <c r="AE199" s="10">
        <v>0</v>
      </c>
      <c r="AF199" s="10" t="str">
        <f>IF(AE199&gt;0,AC199&amp;"-"&amp;AE199,AC199)</f>
        <v>AR</v>
      </c>
      <c r="AG199" s="10">
        <v>1256</v>
      </c>
      <c r="AH199" s="10" t="s">
        <v>68</v>
      </c>
      <c r="AI199" s="6">
        <v>1030</v>
      </c>
      <c r="AJ199" s="6">
        <v>1263</v>
      </c>
      <c r="AK199" s="6">
        <v>1163</v>
      </c>
      <c r="AL199" s="6">
        <v>0</v>
      </c>
      <c r="AM199" s="6">
        <v>0</v>
      </c>
      <c r="AN199" s="6">
        <v>0</v>
      </c>
      <c r="AO199" s="6">
        <v>1163</v>
      </c>
      <c r="AP199" s="6">
        <v>0</v>
      </c>
      <c r="AQ199" s="6">
        <v>0</v>
      </c>
      <c r="AR199" s="6">
        <v>1163</v>
      </c>
      <c r="AS199" s="6">
        <v>0</v>
      </c>
      <c r="AT199" s="29" t="str">
        <f>IF(LEN(B199)=0,"",1)</f>
        <v/>
      </c>
      <c r="AU199" t="s">
        <v>60</v>
      </c>
    </row>
    <row r="200" spans="1:47" ht="12.75">
      <c r="A200" s="30" t="str">
        <f>HYPERLINK(IF($AV$1="SCREEN","javascript:DrillDown('../pages/CommonProperty.aspx?1=1&amp;PropertyId="&amp;AG200&amp;"')",""),B200)</f>
        <v/>
      </c>
      <c r="B200" s="20"/>
      <c r="C200" s="21" t="str">
        <f>HYPERLINK(IF($AV$1="SCREEN","javascript:DrillDown('../pages/UnitSwitch.aspx?1=1&amp;UnitId="&amp;V200&amp;"')",""),W200)</f>
        <v xml:space="preserve">13-121  </v>
      </c>
      <c r="D200" s="21" t="str">
        <f>HYPERLINK(IF($AV$1="SCREEN","javascript:DrillDown('../pages/CommonUnitType.aspx?1=1&amp;UnitTypeId="&amp;X200&amp;"')",""),Y200)</f>
        <v xml:space="preserve">at-3-tc </v>
      </c>
      <c r="E200" s="22">
        <v>1030</v>
      </c>
      <c r="F200" s="23">
        <v>2</v>
      </c>
      <c r="G200" s="32" t="str">
        <f>HYPERLINK(IF(OR(TRIM(AA200)="VACANT",$AV$1="EXCEL"),"","javascript:DrillDown('../pages/TenantSwitch.aspx?1=1&amp;TenantId="&amp;Z200&amp;"')"),AA200)</f>
        <v>Johnson, Donyanni</v>
      </c>
      <c r="H200" s="24" t="s">
        <v>71</v>
      </c>
      <c r="I200" s="24" t="s">
        <v>70</v>
      </c>
      <c r="J200" s="23" t="str">
        <f>HYPERLINK(IF($AV$1="SCREEN",IF(TRIM(AD200)="1","javascript:DrillDown('../pages/AffCert50059.aspx?1=1&amp;id="&amp;AB200&amp;"')",IF(TRIM(AD200)="2","javascript:DrillDown('../pages/AffCertTaxCredit.aspx?1=1&amp;id="&amp;AB200&amp;"')",IF(TRIM(AD200)="6","javascript:DrillDown('../pages/AffCertHOME.aspx?1=1&amp;id="&amp;AB200&amp;"')",IF(TRIM(AD200)="7","javascript:DrillDown('../pages/AffCertRD.aspx?1=1&amp;id="&amp;AB200&amp;"')",IF(TRIM(AD200)="8","javascript:DrillDown('../pages/AffCertLocalProgram.aspx?1=1&amp;id="&amp;AB200&amp;"')",""))))),""),AF200)</f>
        <v>MI</v>
      </c>
      <c r="K200" s="25" t="s">
        <v>375</v>
      </c>
      <c r="L200" s="22">
        <v>1263</v>
      </c>
      <c r="M200" s="22">
        <v>1163</v>
      </c>
      <c r="N200" s="22">
        <v>0</v>
      </c>
      <c r="O200" s="22">
        <v>0</v>
      </c>
      <c r="P200" s="22">
        <v>1143</v>
      </c>
      <c r="Q200" s="22">
        <v>20</v>
      </c>
      <c r="R200" s="22">
        <v>0</v>
      </c>
      <c r="S200" s="22">
        <v>0</v>
      </c>
      <c r="T200" s="22">
        <v>20</v>
      </c>
      <c r="U200" s="22">
        <v>0</v>
      </c>
      <c r="V200" s="14">
        <v>51752</v>
      </c>
      <c r="W200" s="8" t="s">
        <v>376</v>
      </c>
      <c r="X200" s="7">
        <v>3531</v>
      </c>
      <c r="Y200" s="8" t="s">
        <v>53</v>
      </c>
      <c r="Z200" s="35">
        <v>163560</v>
      </c>
      <c r="AA200" s="35" t="s">
        <v>377</v>
      </c>
      <c r="AB200" s="9">
        <v>548753</v>
      </c>
      <c r="AC200" s="10" t="s">
        <v>39</v>
      </c>
      <c r="AD200" s="10">
        <v>2</v>
      </c>
      <c r="AE200" s="10">
        <v>0</v>
      </c>
      <c r="AF200" s="10" t="str">
        <f>IF(AE200&gt;0,AC200&amp;"-"&amp;AE200,AC200)</f>
        <v>MI</v>
      </c>
      <c r="AG200" s="10">
        <v>1256</v>
      </c>
      <c r="AH200" s="10" t="s">
        <v>68</v>
      </c>
      <c r="AI200" s="6">
        <v>1030</v>
      </c>
      <c r="AJ200" s="6">
        <v>1263</v>
      </c>
      <c r="AK200" s="6">
        <v>1163</v>
      </c>
      <c r="AL200" s="6">
        <v>0</v>
      </c>
      <c r="AM200" s="6">
        <v>0</v>
      </c>
      <c r="AN200" s="6">
        <v>1143</v>
      </c>
      <c r="AO200" s="6">
        <v>20</v>
      </c>
      <c r="AP200" s="6">
        <v>0</v>
      </c>
      <c r="AQ200" s="6">
        <v>0</v>
      </c>
      <c r="AR200" s="6">
        <v>20</v>
      </c>
      <c r="AS200" s="6">
        <v>0</v>
      </c>
      <c r="AT200" s="29" t="str">
        <f>IF(LEN(B200)=0,"",1)</f>
        <v/>
      </c>
      <c r="AU200" t="s">
        <v>60</v>
      </c>
    </row>
    <row r="201" spans="1:47" ht="12.75">
      <c r="A201" s="30" t="str">
        <f>HYPERLINK(IF($AV$1="SCREEN","javascript:DrillDown('../pages/CommonProperty.aspx?1=1&amp;PropertyId="&amp;AG201&amp;"')",""),B201)</f>
        <v/>
      </c>
      <c r="B201" s="20"/>
      <c r="C201" s="21" t="str">
        <f>HYPERLINK(IF($AV$1="SCREEN","javascript:DrillDown('../pages/UnitSwitch.aspx?1=1&amp;UnitId="&amp;V201&amp;"')",""),W201)</f>
        <v xml:space="preserve">13-122  </v>
      </c>
      <c r="D201" s="21" t="str">
        <f>HYPERLINK(IF($AV$1="SCREEN","javascript:DrillDown('../pages/CommonUnitType.aspx?1=1&amp;UnitTypeId="&amp;X201&amp;"')",""),Y201)</f>
        <v xml:space="preserve">at-2-tc </v>
      </c>
      <c r="E201" s="22">
        <v>1030</v>
      </c>
      <c r="F201" s="23">
        <v>2</v>
      </c>
      <c r="G201" s="32" t="str">
        <f>HYPERLINK(IF(OR(TRIM(AA201)="VACANT",$AV$1="EXCEL"),"","javascript:DrillDown('../pages/TenantSwitch.aspx?1=1&amp;TenantId="&amp;Z201&amp;"')"),AA201)</f>
        <v>VACANT</v>
      </c>
      <c r="H201" s="24"/>
      <c r="I201" s="24" t="s">
        <v>70</v>
      </c>
      <c r="J201" s="23" t="str">
        <f>HYPERLINK(IF($AV$1="SCREEN",IF(TRIM(AD201)="1","javascript:DrillDown('../pages/AffCert50059.aspx?1=1&amp;id="&amp;AB201&amp;"')",IF(TRIM(AD201)="2","javascript:DrillDown('../pages/AffCertTaxCredit.aspx?1=1&amp;id="&amp;AB201&amp;"')",IF(TRIM(AD201)="6","javascript:DrillDown('../pages/AffCertHOME.aspx?1=1&amp;id="&amp;AB201&amp;"')",IF(TRIM(AD201)="7","javascript:DrillDown('../pages/AffCertRD.aspx?1=1&amp;id="&amp;AB201&amp;"')",IF(TRIM(AD201)="8","javascript:DrillDown('../pages/AffCertLocalProgram.aspx?1=1&amp;id="&amp;AB201&amp;"')",""))))),""),AF201)</f>
        <v/>
      </c>
      <c r="K201" s="25" t="s">
        <v>70</v>
      </c>
      <c r="L201" s="22">
        <v>1101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85</v>
      </c>
      <c r="S201" s="22">
        <v>0</v>
      </c>
      <c r="T201" s="22">
        <v>0</v>
      </c>
      <c r="U201" s="22">
        <v>0</v>
      </c>
      <c r="V201" s="14">
        <v>51744</v>
      </c>
      <c r="W201" s="8" t="s">
        <v>378</v>
      </c>
      <c r="X201" s="7">
        <v>3530</v>
      </c>
      <c r="Y201" s="8" t="s">
        <v>63</v>
      </c>
      <c r="Z201" s="35"/>
      <c r="AA201" s="35" t="s">
        <v>43</v>
      </c>
      <c r="AB201" s="9"/>
      <c r="AC201" s="10" t="s">
        <v>70</v>
      </c>
      <c r="AD201" s="10"/>
      <c r="AE201" s="10"/>
      <c r="AF201" s="10" t="str">
        <f>IF(AE201&gt;0,AC201&amp;"-"&amp;AE201,AC201)</f>
        <v/>
      </c>
      <c r="AG201" s="10">
        <v>1256</v>
      </c>
      <c r="AH201" s="10" t="s">
        <v>68</v>
      </c>
      <c r="AI201" s="6">
        <v>1030</v>
      </c>
      <c r="AJ201" s="6">
        <v>1101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85</v>
      </c>
      <c r="AQ201" s="6">
        <v>0</v>
      </c>
      <c r="AR201" s="6">
        <v>0</v>
      </c>
      <c r="AS201" s="6">
        <v>0</v>
      </c>
      <c r="AT201" s="29" t="str">
        <f>IF(LEN(B201)=0,"",1)</f>
        <v/>
      </c>
      <c r="AU201" t="s">
        <v>60</v>
      </c>
    </row>
    <row r="202" spans="1:47" ht="12.75">
      <c r="A202" s="30" t="str">
        <f>HYPERLINK(IF($AV$1="SCREEN","javascript:DrillDown('../pages/CommonProperty.aspx?1=1&amp;PropertyId="&amp;AG202&amp;"')",""),B202)</f>
        <v/>
      </c>
      <c r="B202" s="20"/>
      <c r="C202" s="21" t="str">
        <f>HYPERLINK(IF($AV$1="SCREEN","javascript:DrillDown('../pages/UnitSwitch.aspx?1=1&amp;UnitId="&amp;V202&amp;"')",""),W202)</f>
        <v xml:space="preserve">13-123  </v>
      </c>
      <c r="D202" s="21" t="str">
        <f>HYPERLINK(IF($AV$1="SCREEN","javascript:DrillDown('../pages/CommonUnitType.aspx?1=1&amp;UnitTypeId="&amp;X202&amp;"')",""),Y202)</f>
        <v xml:space="preserve">at-2-tc </v>
      </c>
      <c r="E202" s="22">
        <v>1230</v>
      </c>
      <c r="F202" s="23">
        <v>3</v>
      </c>
      <c r="G202" s="32" t="str">
        <f>HYPERLINK(IF(OR(TRIM(AA202)="VACANT",$AV$1="EXCEL"),"","javascript:DrillDown('../pages/TenantSwitch.aspx?1=1&amp;TenantId="&amp;Z202&amp;"')"),AA202)</f>
        <v>Emery, Tricia</v>
      </c>
      <c r="H202" s="24" t="s">
        <v>71</v>
      </c>
      <c r="I202" s="24" t="s">
        <v>70</v>
      </c>
      <c r="J202" s="23" t="str">
        <f>HYPERLINK(IF($AV$1="SCREEN",IF(TRIM(AD202)="1","javascript:DrillDown('../pages/AffCert50059.aspx?1=1&amp;id="&amp;AB202&amp;"')",IF(TRIM(AD202)="2","javascript:DrillDown('../pages/AffCertTaxCredit.aspx?1=1&amp;id="&amp;AB202&amp;"')",IF(TRIM(AD202)="6","javascript:DrillDown('../pages/AffCertHOME.aspx?1=1&amp;id="&amp;AB202&amp;"')",IF(TRIM(AD202)="7","javascript:DrillDown('../pages/AffCertRD.aspx?1=1&amp;id="&amp;AB202&amp;"')",IF(TRIM(AD202)="8","javascript:DrillDown('../pages/AffCertLocalProgram.aspx?1=1&amp;id="&amp;AB202&amp;"')",""))))),""),AF202)</f>
        <v>MI</v>
      </c>
      <c r="K202" s="25" t="s">
        <v>379</v>
      </c>
      <c r="L202" s="22">
        <v>1101</v>
      </c>
      <c r="M202" s="22">
        <v>1101</v>
      </c>
      <c r="N202" s="22">
        <v>0</v>
      </c>
      <c r="O202" s="22">
        <v>0</v>
      </c>
      <c r="P202" s="22">
        <v>0</v>
      </c>
      <c r="Q202" s="22">
        <v>1101</v>
      </c>
      <c r="R202" s="22">
        <v>0</v>
      </c>
      <c r="S202" s="22">
        <v>0</v>
      </c>
      <c r="T202" s="22">
        <v>1101</v>
      </c>
      <c r="U202" s="22">
        <v>0</v>
      </c>
      <c r="V202" s="14">
        <v>51745</v>
      </c>
      <c r="W202" s="8" t="s">
        <v>380</v>
      </c>
      <c r="X202" s="7">
        <v>3530</v>
      </c>
      <c r="Y202" s="8" t="s">
        <v>63</v>
      </c>
      <c r="Z202" s="35">
        <v>163556</v>
      </c>
      <c r="AA202" s="35" t="s">
        <v>381</v>
      </c>
      <c r="AB202" s="9">
        <v>552782</v>
      </c>
      <c r="AC202" s="10" t="s">
        <v>39</v>
      </c>
      <c r="AD202" s="10">
        <v>2</v>
      </c>
      <c r="AE202" s="10">
        <v>0</v>
      </c>
      <c r="AF202" s="10" t="str">
        <f>IF(AE202&gt;0,AC202&amp;"-"&amp;AE202,AC202)</f>
        <v>MI</v>
      </c>
      <c r="AG202" s="10">
        <v>1256</v>
      </c>
      <c r="AH202" s="10" t="s">
        <v>68</v>
      </c>
      <c r="AI202" s="6">
        <v>1230</v>
      </c>
      <c r="AJ202" s="6">
        <v>1101</v>
      </c>
      <c r="AK202" s="6">
        <v>1101</v>
      </c>
      <c r="AL202" s="6">
        <v>0</v>
      </c>
      <c r="AM202" s="6">
        <v>0</v>
      </c>
      <c r="AN202" s="6">
        <v>0</v>
      </c>
      <c r="AO202" s="6">
        <v>1101</v>
      </c>
      <c r="AP202" s="6">
        <v>0</v>
      </c>
      <c r="AQ202" s="6">
        <v>0</v>
      </c>
      <c r="AR202" s="6">
        <v>1101</v>
      </c>
      <c r="AS202" s="6">
        <v>0</v>
      </c>
      <c r="AT202" s="29" t="str">
        <f>IF(LEN(B202)=0,"",1)</f>
        <v/>
      </c>
      <c r="AU202" t="s">
        <v>60</v>
      </c>
    </row>
    <row r="203" spans="1:47" ht="12.75">
      <c r="A203" s="30" t="str">
        <f>HYPERLINK(IF($AV$1="SCREEN","javascript:DrillDown('../pages/CommonProperty.aspx?1=1&amp;PropertyId="&amp;AG203&amp;"')",""),B203)</f>
        <v/>
      </c>
      <c r="B203" s="20"/>
      <c r="C203" s="21" t="str">
        <f>HYPERLINK(IF($AV$1="SCREEN","javascript:DrillDown('../pages/UnitSwitch.aspx?1=1&amp;UnitId="&amp;V203&amp;"')",""),W203)</f>
        <v xml:space="preserve">13-124  </v>
      </c>
      <c r="D203" s="21" t="str">
        <f>HYPERLINK(IF($AV$1="SCREEN","javascript:DrillDown('../pages/CommonUnitType.aspx?1=1&amp;UnitTypeId="&amp;X203&amp;"')",""),Y203)</f>
        <v xml:space="preserve">at-3-tc </v>
      </c>
      <c r="E203" s="22">
        <v>1230</v>
      </c>
      <c r="F203" s="23">
        <v>3</v>
      </c>
      <c r="G203" s="32" t="str">
        <f>HYPERLINK(IF(OR(TRIM(AA203)="VACANT",$AV$1="EXCEL"),"","javascript:DrillDown('../pages/TenantSwitch.aspx?1=1&amp;TenantId="&amp;Z203&amp;"')"),AA203)</f>
        <v>Washington, Desmond</v>
      </c>
      <c r="H203" s="24" t="s">
        <v>71</v>
      </c>
      <c r="I203" s="24" t="s">
        <v>70</v>
      </c>
      <c r="J203" s="23" t="str">
        <f>HYPERLINK(IF($AV$1="SCREEN",IF(TRIM(AD203)="1","javascript:DrillDown('../pages/AffCert50059.aspx?1=1&amp;id="&amp;AB203&amp;"')",IF(TRIM(AD203)="2","javascript:DrillDown('../pages/AffCertTaxCredit.aspx?1=1&amp;id="&amp;AB203&amp;"')",IF(TRIM(AD203)="6","javascript:DrillDown('../pages/AffCertHOME.aspx?1=1&amp;id="&amp;AB203&amp;"')",IF(TRIM(AD203)="7","javascript:DrillDown('../pages/AffCertRD.aspx?1=1&amp;id="&amp;AB203&amp;"')",IF(TRIM(AD203)="8","javascript:DrillDown('../pages/AffCertLocalProgram.aspx?1=1&amp;id="&amp;AB203&amp;"')",""))))),""),AF203)</f>
        <v>MI</v>
      </c>
      <c r="K203" s="25" t="s">
        <v>382</v>
      </c>
      <c r="L203" s="22">
        <v>1263</v>
      </c>
      <c r="M203" s="22">
        <v>1163</v>
      </c>
      <c r="N203" s="22">
        <v>0</v>
      </c>
      <c r="O203" s="22">
        <v>0</v>
      </c>
      <c r="P203" s="22">
        <v>0</v>
      </c>
      <c r="Q203" s="22">
        <v>1163</v>
      </c>
      <c r="R203" s="22">
        <v>0</v>
      </c>
      <c r="S203" s="22">
        <v>0</v>
      </c>
      <c r="T203" s="22">
        <v>1163</v>
      </c>
      <c r="U203" s="22">
        <v>0</v>
      </c>
      <c r="V203" s="14">
        <v>51753</v>
      </c>
      <c r="W203" s="8" t="s">
        <v>383</v>
      </c>
      <c r="X203" s="7">
        <v>3531</v>
      </c>
      <c r="Y203" s="8" t="s">
        <v>53</v>
      </c>
      <c r="Z203" s="35">
        <v>163561</v>
      </c>
      <c r="AA203" s="35" t="s">
        <v>384</v>
      </c>
      <c r="AB203" s="9">
        <v>548830</v>
      </c>
      <c r="AC203" s="10" t="s">
        <v>39</v>
      </c>
      <c r="AD203" s="10">
        <v>2</v>
      </c>
      <c r="AE203" s="10">
        <v>0</v>
      </c>
      <c r="AF203" s="10" t="str">
        <f>IF(AE203&gt;0,AC203&amp;"-"&amp;AE203,AC203)</f>
        <v>MI</v>
      </c>
      <c r="AG203" s="10">
        <v>1256</v>
      </c>
      <c r="AH203" s="10" t="s">
        <v>68</v>
      </c>
      <c r="AI203" s="6">
        <v>1230</v>
      </c>
      <c r="AJ203" s="6">
        <v>1263</v>
      </c>
      <c r="AK203" s="6">
        <v>1163</v>
      </c>
      <c r="AL203" s="6">
        <v>0</v>
      </c>
      <c r="AM203" s="6">
        <v>0</v>
      </c>
      <c r="AN203" s="6">
        <v>0</v>
      </c>
      <c r="AO203" s="6">
        <v>1163</v>
      </c>
      <c r="AP203" s="6">
        <v>0</v>
      </c>
      <c r="AQ203" s="6">
        <v>0</v>
      </c>
      <c r="AR203" s="6">
        <v>1163</v>
      </c>
      <c r="AS203" s="6">
        <v>0</v>
      </c>
      <c r="AT203" s="29" t="str">
        <f>IF(LEN(B203)=0,"",1)</f>
        <v/>
      </c>
      <c r="AU203" t="s">
        <v>60</v>
      </c>
    </row>
    <row r="204" spans="1:47" ht="12.75">
      <c r="A204" s="30" t="str">
        <f>HYPERLINK(IF($AV$1="SCREEN","javascript:DrillDown('../pages/CommonProperty.aspx?1=1&amp;PropertyId="&amp;AG204&amp;"')",""),B204)</f>
        <v/>
      </c>
      <c r="B204" s="20"/>
      <c r="C204" s="21" t="str">
        <f>HYPERLINK(IF($AV$1="SCREEN","javascript:DrillDown('../pages/UnitSwitch.aspx?1=1&amp;UnitId="&amp;V204&amp;"')",""),W204)</f>
        <v xml:space="preserve">13-217  </v>
      </c>
      <c r="D204" s="21" t="str">
        <f>HYPERLINK(IF($AV$1="SCREEN","javascript:DrillDown('../pages/CommonUnitType.aspx?1=1&amp;UnitTypeId="&amp;X204&amp;"')",""),Y204)</f>
        <v xml:space="preserve">at-3-tc </v>
      </c>
      <c r="E204" s="22">
        <v>1230</v>
      </c>
      <c r="F204" s="23">
        <v>3</v>
      </c>
      <c r="G204" s="32" t="str">
        <f>HYPERLINK(IF(OR(TRIM(AA204)="VACANT",$AV$1="EXCEL"),"","javascript:DrillDown('../pages/TenantSwitch.aspx?1=1&amp;TenantId="&amp;Z204&amp;"')"),AA204)</f>
        <v>VACANT</v>
      </c>
      <c r="H204" s="24"/>
      <c r="I204" s="24" t="s">
        <v>70</v>
      </c>
      <c r="J204" s="23" t="str">
        <f>HYPERLINK(IF($AV$1="SCREEN",IF(TRIM(AD204)="1","javascript:DrillDown('../pages/AffCert50059.aspx?1=1&amp;id="&amp;AB204&amp;"')",IF(TRIM(AD204)="2","javascript:DrillDown('../pages/AffCertTaxCredit.aspx?1=1&amp;id="&amp;AB204&amp;"')",IF(TRIM(AD204)="6","javascript:DrillDown('../pages/AffCertHOME.aspx?1=1&amp;id="&amp;AB204&amp;"')",IF(TRIM(AD204)="7","javascript:DrillDown('../pages/AffCertRD.aspx?1=1&amp;id="&amp;AB204&amp;"')",IF(TRIM(AD204)="8","javascript:DrillDown('../pages/AffCertLocalProgram.aspx?1=1&amp;id="&amp;AB204&amp;"')",""))))),""),AF204)</f>
        <v/>
      </c>
      <c r="K204" s="25" t="s">
        <v>70</v>
      </c>
      <c r="L204" s="22">
        <v>1263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107</v>
      </c>
      <c r="S204" s="22">
        <v>0</v>
      </c>
      <c r="T204" s="22">
        <v>0</v>
      </c>
      <c r="U204" s="22">
        <v>0</v>
      </c>
      <c r="V204" s="14">
        <v>51754</v>
      </c>
      <c r="W204" s="8" t="s">
        <v>385</v>
      </c>
      <c r="X204" s="7">
        <v>3531</v>
      </c>
      <c r="Y204" s="8" t="s">
        <v>53</v>
      </c>
      <c r="Z204" s="35"/>
      <c r="AA204" s="35" t="s">
        <v>43</v>
      </c>
      <c r="AB204" s="9"/>
      <c r="AC204" s="10" t="s">
        <v>70</v>
      </c>
      <c r="AD204" s="10"/>
      <c r="AE204" s="10"/>
      <c r="AF204" s="10" t="str">
        <f>IF(AE204&gt;0,AC204&amp;"-"&amp;AE204,AC204)</f>
        <v/>
      </c>
      <c r="AG204" s="10">
        <v>1256</v>
      </c>
      <c r="AH204" s="10" t="s">
        <v>68</v>
      </c>
      <c r="AI204" s="6">
        <v>1230</v>
      </c>
      <c r="AJ204" s="6">
        <v>1263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107</v>
      </c>
      <c r="AQ204" s="6">
        <v>0</v>
      </c>
      <c r="AR204" s="6">
        <v>0</v>
      </c>
      <c r="AS204" s="6">
        <v>0</v>
      </c>
      <c r="AT204" s="29" t="str">
        <f>IF(LEN(B204)=0,"",1)</f>
        <v/>
      </c>
      <c r="AU204" t="s">
        <v>60</v>
      </c>
    </row>
    <row r="205" spans="1:47" ht="12.75">
      <c r="A205" s="30" t="str">
        <f>HYPERLINK(IF($AV$1="SCREEN","javascript:DrillDown('../pages/CommonProperty.aspx?1=1&amp;PropertyId="&amp;AG205&amp;"')",""),B205)</f>
        <v/>
      </c>
      <c r="B205" s="20"/>
      <c r="C205" s="21" t="str">
        <f>HYPERLINK(IF($AV$1="SCREEN","javascript:DrillDown('../pages/UnitSwitch.aspx?1=1&amp;UnitId="&amp;V205&amp;"')",""),W205)</f>
        <v xml:space="preserve">13-218  </v>
      </c>
      <c r="D205" s="21" t="str">
        <f>HYPERLINK(IF($AV$1="SCREEN","javascript:DrillDown('../pages/CommonUnitType.aspx?1=1&amp;UnitTypeId="&amp;X205&amp;"')",""),Y205)</f>
        <v xml:space="preserve">at-2-tc </v>
      </c>
      <c r="E205" s="22">
        <v>1230</v>
      </c>
      <c r="F205" s="23">
        <v>3</v>
      </c>
      <c r="G205" s="32" t="str">
        <f>HYPERLINK(IF(OR(TRIM(AA205)="VACANT",$AV$1="EXCEL"),"","javascript:DrillDown('../pages/TenantSwitch.aspx?1=1&amp;TenantId="&amp;Z205&amp;"')"),AA205)</f>
        <v>Clayton, LaTara</v>
      </c>
      <c r="H205" s="24" t="s">
        <v>71</v>
      </c>
      <c r="I205" s="24" t="s">
        <v>70</v>
      </c>
      <c r="J205" s="23" t="str">
        <f>HYPERLINK(IF($AV$1="SCREEN",IF(TRIM(AD205)="1","javascript:DrillDown('../pages/AffCert50059.aspx?1=1&amp;id="&amp;AB205&amp;"')",IF(TRIM(AD205)="2","javascript:DrillDown('../pages/AffCertTaxCredit.aspx?1=1&amp;id="&amp;AB205&amp;"')",IF(TRIM(AD205)="6","javascript:DrillDown('../pages/AffCertHOME.aspx?1=1&amp;id="&amp;AB205&amp;"')",IF(TRIM(AD205)="7","javascript:DrillDown('../pages/AffCertRD.aspx?1=1&amp;id="&amp;AB205&amp;"')",IF(TRIM(AD205)="8","javascript:DrillDown('../pages/AffCertLocalProgram.aspx?1=1&amp;id="&amp;AB205&amp;"')",""))))),""),AF205)</f>
        <v>MI</v>
      </c>
      <c r="K205" s="25" t="s">
        <v>180</v>
      </c>
      <c r="L205" s="22">
        <v>1101</v>
      </c>
      <c r="M205" s="22">
        <v>1101</v>
      </c>
      <c r="N205" s="22">
        <v>0</v>
      </c>
      <c r="O205" s="22">
        <v>0</v>
      </c>
      <c r="P205" s="22">
        <v>0</v>
      </c>
      <c r="Q205" s="22">
        <v>1101</v>
      </c>
      <c r="R205" s="22">
        <v>0</v>
      </c>
      <c r="S205" s="22">
        <v>0</v>
      </c>
      <c r="T205" s="22">
        <v>1101</v>
      </c>
      <c r="U205" s="22">
        <v>0</v>
      </c>
      <c r="V205" s="14">
        <v>51746</v>
      </c>
      <c r="W205" s="8" t="s">
        <v>386</v>
      </c>
      <c r="X205" s="7">
        <v>3530</v>
      </c>
      <c r="Y205" s="8" t="s">
        <v>63</v>
      </c>
      <c r="Z205" s="35">
        <v>163557</v>
      </c>
      <c r="AA205" s="35" t="s">
        <v>387</v>
      </c>
      <c r="AB205" s="9">
        <v>548834</v>
      </c>
      <c r="AC205" s="10" t="s">
        <v>39</v>
      </c>
      <c r="AD205" s="10">
        <v>2</v>
      </c>
      <c r="AE205" s="10">
        <v>0</v>
      </c>
      <c r="AF205" s="10" t="str">
        <f>IF(AE205&gt;0,AC205&amp;"-"&amp;AE205,AC205)</f>
        <v>MI</v>
      </c>
      <c r="AG205" s="10">
        <v>1256</v>
      </c>
      <c r="AH205" s="10" t="s">
        <v>68</v>
      </c>
      <c r="AI205" s="6">
        <v>1230</v>
      </c>
      <c r="AJ205" s="6">
        <v>1101</v>
      </c>
      <c r="AK205" s="6">
        <v>1101</v>
      </c>
      <c r="AL205" s="6">
        <v>0</v>
      </c>
      <c r="AM205" s="6">
        <v>0</v>
      </c>
      <c r="AN205" s="6">
        <v>0</v>
      </c>
      <c r="AO205" s="6">
        <v>1101</v>
      </c>
      <c r="AP205" s="6">
        <v>0</v>
      </c>
      <c r="AQ205" s="6">
        <v>0</v>
      </c>
      <c r="AR205" s="6">
        <v>1101</v>
      </c>
      <c r="AS205" s="6">
        <v>0</v>
      </c>
      <c r="AT205" s="29" t="str">
        <f>IF(LEN(B205)=0,"",1)</f>
        <v/>
      </c>
      <c r="AU205" t="s">
        <v>60</v>
      </c>
    </row>
    <row r="206" spans="1:47" ht="12.75">
      <c r="A206" s="30" t="str">
        <f>HYPERLINK(IF($AV$1="SCREEN","javascript:DrillDown('../pages/CommonProperty.aspx?1=1&amp;PropertyId="&amp;AG206&amp;"')",""),B206)</f>
        <v/>
      </c>
      <c r="B206" s="20"/>
      <c r="C206" s="21" t="str">
        <f>HYPERLINK(IF($AV$1="SCREEN","javascript:DrillDown('../pages/UnitSwitch.aspx?1=1&amp;UnitId="&amp;V206&amp;"')",""),W206)</f>
        <v xml:space="preserve">13-219  </v>
      </c>
      <c r="D206" s="21" t="str">
        <f>HYPERLINK(IF($AV$1="SCREEN","javascript:DrillDown('../pages/CommonUnitType.aspx?1=1&amp;UnitTypeId="&amp;X206&amp;"')",""),Y206)</f>
        <v xml:space="preserve">at-2-tc </v>
      </c>
      <c r="E206" s="22">
        <v>1030</v>
      </c>
      <c r="F206" s="23">
        <v>2</v>
      </c>
      <c r="G206" s="32" t="str">
        <f>HYPERLINK(IF(OR(TRIM(AA206)="VACANT",$AV$1="EXCEL"),"","javascript:DrillDown('../pages/TenantSwitch.aspx?1=1&amp;TenantId="&amp;Z206&amp;"')"),AA206)</f>
        <v>VACANT</v>
      </c>
      <c r="H206" s="24"/>
      <c r="I206" s="24" t="s">
        <v>70</v>
      </c>
      <c r="J206" s="23" t="str">
        <f>HYPERLINK(IF($AV$1="SCREEN",IF(TRIM(AD206)="1","javascript:DrillDown('../pages/AffCert50059.aspx?1=1&amp;id="&amp;AB206&amp;"')",IF(TRIM(AD206)="2","javascript:DrillDown('../pages/AffCertTaxCredit.aspx?1=1&amp;id="&amp;AB206&amp;"')",IF(TRIM(AD206)="6","javascript:DrillDown('../pages/AffCertHOME.aspx?1=1&amp;id="&amp;AB206&amp;"')",IF(TRIM(AD206)="7","javascript:DrillDown('../pages/AffCertRD.aspx?1=1&amp;id="&amp;AB206&amp;"')",IF(TRIM(AD206)="8","javascript:DrillDown('../pages/AffCertLocalProgram.aspx?1=1&amp;id="&amp;AB206&amp;"')",""))))),""),AF206)</f>
        <v/>
      </c>
      <c r="K206" s="25" t="s">
        <v>70</v>
      </c>
      <c r="L206" s="22">
        <v>1101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85</v>
      </c>
      <c r="S206" s="22">
        <v>0</v>
      </c>
      <c r="T206" s="22">
        <v>0</v>
      </c>
      <c r="U206" s="22">
        <v>0</v>
      </c>
      <c r="V206" s="14">
        <v>51747</v>
      </c>
      <c r="W206" s="8" t="s">
        <v>388</v>
      </c>
      <c r="X206" s="7">
        <v>3530</v>
      </c>
      <c r="Y206" s="8" t="s">
        <v>63</v>
      </c>
      <c r="Z206" s="35"/>
      <c r="AA206" s="35" t="s">
        <v>43</v>
      </c>
      <c r="AB206" s="9"/>
      <c r="AC206" s="10" t="s">
        <v>70</v>
      </c>
      <c r="AD206" s="10"/>
      <c r="AE206" s="10"/>
      <c r="AF206" s="10" t="str">
        <f>IF(AE206&gt;0,AC206&amp;"-"&amp;AE206,AC206)</f>
        <v/>
      </c>
      <c r="AG206" s="10">
        <v>1256</v>
      </c>
      <c r="AH206" s="10" t="s">
        <v>68</v>
      </c>
      <c r="AI206" s="6">
        <v>1030</v>
      </c>
      <c r="AJ206" s="6">
        <v>1101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85</v>
      </c>
      <c r="AQ206" s="6">
        <v>0</v>
      </c>
      <c r="AR206" s="6">
        <v>0</v>
      </c>
      <c r="AS206" s="6">
        <v>0</v>
      </c>
      <c r="AT206" s="29" t="str">
        <f>IF(LEN(B206)=0,"",1)</f>
        <v/>
      </c>
      <c r="AU206" t="s">
        <v>60</v>
      </c>
    </row>
    <row r="207" spans="1:47" ht="12.75">
      <c r="A207" s="30" t="str">
        <f>HYPERLINK(IF($AV$1="SCREEN","javascript:DrillDown('../pages/CommonProperty.aspx?1=1&amp;PropertyId="&amp;AG207&amp;"')",""),B207)</f>
        <v/>
      </c>
      <c r="B207" s="20"/>
      <c r="C207" s="21" t="str">
        <f>HYPERLINK(IF($AV$1="SCREEN","javascript:DrillDown('../pages/UnitSwitch.aspx?1=1&amp;UnitId="&amp;V207&amp;"')",""),W207)</f>
        <v xml:space="preserve">13-220  </v>
      </c>
      <c r="D207" s="21" t="str">
        <f>HYPERLINK(IF($AV$1="SCREEN","javascript:DrillDown('../pages/CommonUnitType.aspx?1=1&amp;UnitTypeId="&amp;X207&amp;"')",""),Y207)</f>
        <v xml:space="preserve">at-3-tc </v>
      </c>
      <c r="E207" s="22">
        <v>1030</v>
      </c>
      <c r="F207" s="23">
        <v>2</v>
      </c>
      <c r="G207" s="32" t="str">
        <f>HYPERLINK(IF(OR(TRIM(AA207)="VACANT",$AV$1="EXCEL"),"","javascript:DrillDown('../pages/TenantSwitch.aspx?1=1&amp;TenantId="&amp;Z207&amp;"')"),AA207)</f>
        <v>Harris, Marvall</v>
      </c>
      <c r="H207" s="24" t="s">
        <v>71</v>
      </c>
      <c r="I207" s="24" t="s">
        <v>70</v>
      </c>
      <c r="J207" s="23" t="str">
        <f>HYPERLINK(IF($AV$1="SCREEN",IF(TRIM(AD207)="1","javascript:DrillDown('../pages/AffCert50059.aspx?1=1&amp;id="&amp;AB207&amp;"')",IF(TRIM(AD207)="2","javascript:DrillDown('../pages/AffCertTaxCredit.aspx?1=1&amp;id="&amp;AB207&amp;"')",IF(TRIM(AD207)="6","javascript:DrillDown('../pages/AffCertHOME.aspx?1=1&amp;id="&amp;AB207&amp;"')",IF(TRIM(AD207)="7","javascript:DrillDown('../pages/AffCertRD.aspx?1=1&amp;id="&amp;AB207&amp;"')",IF(TRIM(AD207)="8","javascript:DrillDown('../pages/AffCertLocalProgram.aspx?1=1&amp;id="&amp;AB207&amp;"')",""))))),""),AF207)</f>
        <v>MI</v>
      </c>
      <c r="K207" s="25" t="s">
        <v>389</v>
      </c>
      <c r="L207" s="22">
        <v>1263</v>
      </c>
      <c r="M207" s="22">
        <v>915</v>
      </c>
      <c r="N207" s="22">
        <v>0</v>
      </c>
      <c r="O207" s="22">
        <v>0</v>
      </c>
      <c r="P207" s="22">
        <v>233</v>
      </c>
      <c r="Q207" s="22">
        <v>598</v>
      </c>
      <c r="R207" s="22">
        <v>84</v>
      </c>
      <c r="S207" s="22">
        <v>0</v>
      </c>
      <c r="T207" s="22">
        <v>682</v>
      </c>
      <c r="U207" s="22">
        <v>0</v>
      </c>
      <c r="V207" s="14">
        <v>51755</v>
      </c>
      <c r="W207" s="8" t="s">
        <v>390</v>
      </c>
      <c r="X207" s="7">
        <v>3531</v>
      </c>
      <c r="Y207" s="8" t="s">
        <v>53</v>
      </c>
      <c r="Z207" s="35">
        <v>163562</v>
      </c>
      <c r="AA207" s="35" t="s">
        <v>391</v>
      </c>
      <c r="AB207" s="9">
        <v>548803</v>
      </c>
      <c r="AC207" s="10" t="s">
        <v>39</v>
      </c>
      <c r="AD207" s="10">
        <v>2</v>
      </c>
      <c r="AE207" s="10">
        <v>0</v>
      </c>
      <c r="AF207" s="10" t="str">
        <f>IF(AE207&gt;0,AC207&amp;"-"&amp;AE207,AC207)</f>
        <v>MI</v>
      </c>
      <c r="AG207" s="10">
        <v>1256</v>
      </c>
      <c r="AH207" s="10" t="s">
        <v>68</v>
      </c>
      <c r="AI207" s="6">
        <v>1030</v>
      </c>
      <c r="AJ207" s="6">
        <v>1263</v>
      </c>
      <c r="AK207" s="6">
        <v>915</v>
      </c>
      <c r="AL207" s="6">
        <v>0</v>
      </c>
      <c r="AM207" s="6">
        <v>0</v>
      </c>
      <c r="AN207" s="6">
        <v>233</v>
      </c>
      <c r="AO207" s="6">
        <v>598</v>
      </c>
      <c r="AP207" s="6">
        <v>84</v>
      </c>
      <c r="AQ207" s="6">
        <v>0</v>
      </c>
      <c r="AR207" s="6">
        <v>682</v>
      </c>
      <c r="AS207" s="6">
        <v>0</v>
      </c>
      <c r="AT207" s="29" t="str">
        <f>IF(LEN(B207)=0,"",1)</f>
        <v/>
      </c>
      <c r="AU207" t="s">
        <v>60</v>
      </c>
    </row>
    <row r="208" spans="1:47" ht="12.75">
      <c r="A208" s="30" t="str">
        <f>HYPERLINK(IF($AV$1="SCREEN","javascript:DrillDown('../pages/CommonProperty.aspx?1=1&amp;PropertyId="&amp;AG208&amp;"')",""),B208)</f>
        <v/>
      </c>
      <c r="B208" s="20"/>
      <c r="C208" s="21" t="str">
        <f>HYPERLINK(IF($AV$1="SCREEN","javascript:DrillDown('../pages/UnitSwitch.aspx?1=1&amp;UnitId="&amp;V208&amp;"')",""),W208)</f>
        <v xml:space="preserve">13-221  </v>
      </c>
      <c r="D208" s="21" t="str">
        <f>HYPERLINK(IF($AV$1="SCREEN","javascript:DrillDown('../pages/CommonUnitType.aspx?1=1&amp;UnitTypeId="&amp;X208&amp;"')",""),Y208)</f>
        <v xml:space="preserve">at-3-tc </v>
      </c>
      <c r="E208" s="22">
        <v>1030</v>
      </c>
      <c r="F208" s="23">
        <v>2</v>
      </c>
      <c r="G208" s="32" t="str">
        <f>HYPERLINK(IF(OR(TRIM(AA208)="VACANT",$AV$1="EXCEL"),"","javascript:DrillDown('../pages/TenantSwitch.aspx?1=1&amp;TenantId="&amp;Z208&amp;"')"),AA208)</f>
        <v>Williams, Audrey</v>
      </c>
      <c r="H208" s="24" t="s">
        <v>71</v>
      </c>
      <c r="I208" s="24" t="s">
        <v>70</v>
      </c>
      <c r="J208" s="23" t="str">
        <f>HYPERLINK(IF($AV$1="SCREEN",IF(TRIM(AD208)="1","javascript:DrillDown('../pages/AffCert50059.aspx?1=1&amp;id="&amp;AB208&amp;"')",IF(TRIM(AD208)="2","javascript:DrillDown('../pages/AffCertTaxCredit.aspx?1=1&amp;id="&amp;AB208&amp;"')",IF(TRIM(AD208)="6","javascript:DrillDown('../pages/AffCertHOME.aspx?1=1&amp;id="&amp;AB208&amp;"')",IF(TRIM(AD208)="7","javascript:DrillDown('../pages/AffCertRD.aspx?1=1&amp;id="&amp;AB208&amp;"')",IF(TRIM(AD208)="8","javascript:DrillDown('../pages/AffCertLocalProgram.aspx?1=1&amp;id="&amp;AB208&amp;"')",""))))),""),AF208)</f>
        <v>MI</v>
      </c>
      <c r="K208" s="25" t="s">
        <v>392</v>
      </c>
      <c r="L208" s="22">
        <v>1263</v>
      </c>
      <c r="M208" s="22">
        <v>1186</v>
      </c>
      <c r="N208" s="22">
        <v>0</v>
      </c>
      <c r="O208" s="22">
        <v>0</v>
      </c>
      <c r="P208" s="22">
        <v>0</v>
      </c>
      <c r="Q208" s="22">
        <v>1186</v>
      </c>
      <c r="R208" s="22">
        <v>0</v>
      </c>
      <c r="S208" s="22">
        <v>0</v>
      </c>
      <c r="T208" s="22">
        <v>1186</v>
      </c>
      <c r="U208" s="22">
        <v>0</v>
      </c>
      <c r="V208" s="14">
        <v>51756</v>
      </c>
      <c r="W208" s="8" t="s">
        <v>393</v>
      </c>
      <c r="X208" s="7">
        <v>3531</v>
      </c>
      <c r="Y208" s="8" t="s">
        <v>53</v>
      </c>
      <c r="Z208" s="35">
        <v>163563</v>
      </c>
      <c r="AA208" s="35" t="s">
        <v>394</v>
      </c>
      <c r="AB208" s="9">
        <v>558542</v>
      </c>
      <c r="AC208" s="10" t="s">
        <v>39</v>
      </c>
      <c r="AD208" s="10">
        <v>2</v>
      </c>
      <c r="AE208" s="10">
        <v>0</v>
      </c>
      <c r="AF208" s="10" t="str">
        <f>IF(AE208&gt;0,AC208&amp;"-"&amp;AE208,AC208)</f>
        <v>MI</v>
      </c>
      <c r="AG208" s="10">
        <v>1256</v>
      </c>
      <c r="AH208" s="10" t="s">
        <v>68</v>
      </c>
      <c r="AI208" s="6">
        <v>1030</v>
      </c>
      <c r="AJ208" s="6">
        <v>1263</v>
      </c>
      <c r="AK208" s="6">
        <v>1186</v>
      </c>
      <c r="AL208" s="6">
        <v>0</v>
      </c>
      <c r="AM208" s="6">
        <v>0</v>
      </c>
      <c r="AN208" s="6">
        <v>0</v>
      </c>
      <c r="AO208" s="6">
        <v>1186</v>
      </c>
      <c r="AP208" s="6">
        <v>0</v>
      </c>
      <c r="AQ208" s="6">
        <v>0</v>
      </c>
      <c r="AR208" s="6">
        <v>1186</v>
      </c>
      <c r="AS208" s="6">
        <v>0</v>
      </c>
      <c r="AT208" s="29" t="str">
        <f>IF(LEN(B208)=0,"",1)</f>
        <v/>
      </c>
      <c r="AU208" t="s">
        <v>60</v>
      </c>
    </row>
    <row r="209" spans="1:47" ht="12.75">
      <c r="A209" s="30" t="str">
        <f>HYPERLINK(IF($AV$1="SCREEN","javascript:DrillDown('../pages/CommonProperty.aspx?1=1&amp;PropertyId="&amp;AG209&amp;"')",""),B209)</f>
        <v/>
      </c>
      <c r="B209" s="20"/>
      <c r="C209" s="21" t="str">
        <f>HYPERLINK(IF($AV$1="SCREEN","javascript:DrillDown('../pages/UnitSwitch.aspx?1=1&amp;UnitId="&amp;V209&amp;"')",""),W209)</f>
        <v xml:space="preserve">13-222  </v>
      </c>
      <c r="D209" s="21" t="str">
        <f>HYPERLINK(IF($AV$1="SCREEN","javascript:DrillDown('../pages/CommonUnitType.aspx?1=1&amp;UnitTypeId="&amp;X209&amp;"')",""),Y209)</f>
        <v xml:space="preserve">at-2-tc </v>
      </c>
      <c r="E209" s="22">
        <v>1030</v>
      </c>
      <c r="F209" s="23">
        <v>2</v>
      </c>
      <c r="G209" s="32" t="str">
        <f>HYPERLINK(IF(OR(TRIM(AA209)="VACANT",$AV$1="EXCEL"),"","javascript:DrillDown('../pages/TenantSwitch.aspx?1=1&amp;TenantId="&amp;Z209&amp;"')"),AA209)</f>
        <v>VACANT</v>
      </c>
      <c r="H209" s="24"/>
      <c r="I209" s="24" t="s">
        <v>70</v>
      </c>
      <c r="J209" s="23" t="str">
        <f>HYPERLINK(IF($AV$1="SCREEN",IF(TRIM(AD209)="1","javascript:DrillDown('../pages/AffCert50059.aspx?1=1&amp;id="&amp;AB209&amp;"')",IF(TRIM(AD209)="2","javascript:DrillDown('../pages/AffCertTaxCredit.aspx?1=1&amp;id="&amp;AB209&amp;"')",IF(TRIM(AD209)="6","javascript:DrillDown('../pages/AffCertHOME.aspx?1=1&amp;id="&amp;AB209&amp;"')",IF(TRIM(AD209)="7","javascript:DrillDown('../pages/AffCertRD.aspx?1=1&amp;id="&amp;AB209&amp;"')",IF(TRIM(AD209)="8","javascript:DrillDown('../pages/AffCertLocalProgram.aspx?1=1&amp;id="&amp;AB209&amp;"')",""))))),""),AF209)</f>
        <v/>
      </c>
      <c r="K209" s="25" t="s">
        <v>70</v>
      </c>
      <c r="L209" s="22">
        <v>1101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85</v>
      </c>
      <c r="S209" s="22">
        <v>0</v>
      </c>
      <c r="T209" s="22">
        <v>0</v>
      </c>
      <c r="U209" s="22">
        <v>0</v>
      </c>
      <c r="V209" s="14">
        <v>51748</v>
      </c>
      <c r="W209" s="8" t="s">
        <v>395</v>
      </c>
      <c r="X209" s="7">
        <v>3530</v>
      </c>
      <c r="Y209" s="8" t="s">
        <v>63</v>
      </c>
      <c r="Z209" s="35"/>
      <c r="AA209" s="35" t="s">
        <v>43</v>
      </c>
      <c r="AB209" s="9"/>
      <c r="AC209" s="10" t="s">
        <v>70</v>
      </c>
      <c r="AD209" s="10"/>
      <c r="AE209" s="10"/>
      <c r="AF209" s="10" t="str">
        <f>IF(AE209&gt;0,AC209&amp;"-"&amp;AE209,AC209)</f>
        <v/>
      </c>
      <c r="AG209" s="10">
        <v>1256</v>
      </c>
      <c r="AH209" s="10" t="s">
        <v>68</v>
      </c>
      <c r="AI209" s="6">
        <v>1030</v>
      </c>
      <c r="AJ209" s="6">
        <v>1101</v>
      </c>
      <c r="AK209" s="6">
        <v>0</v>
      </c>
      <c r="AL209" s="6">
        <v>0</v>
      </c>
      <c r="AM209" s="6">
        <v>0</v>
      </c>
      <c r="AN209" s="6">
        <v>0</v>
      </c>
      <c r="AO209" s="6">
        <v>0</v>
      </c>
      <c r="AP209" s="6">
        <v>85</v>
      </c>
      <c r="AQ209" s="6">
        <v>0</v>
      </c>
      <c r="AR209" s="6">
        <v>0</v>
      </c>
      <c r="AS209" s="6">
        <v>0</v>
      </c>
      <c r="AT209" s="29" t="str">
        <f>IF(LEN(B209)=0,"",1)</f>
        <v/>
      </c>
      <c r="AU209" t="s">
        <v>60</v>
      </c>
    </row>
    <row r="210" spans="1:47" ht="12.75">
      <c r="A210" s="30" t="str">
        <f>HYPERLINK(IF($AV$1="SCREEN","javascript:DrillDown('../pages/CommonProperty.aspx?1=1&amp;PropertyId="&amp;AG210&amp;"')",""),B210)</f>
        <v/>
      </c>
      <c r="B210" s="20"/>
      <c r="C210" s="21" t="str">
        <f>HYPERLINK(IF($AV$1="SCREEN","javascript:DrillDown('../pages/UnitSwitch.aspx?1=1&amp;UnitId="&amp;V210&amp;"')",""),W210)</f>
        <v xml:space="preserve">13-223  </v>
      </c>
      <c r="D210" s="21" t="str">
        <f>HYPERLINK(IF($AV$1="SCREEN","javascript:DrillDown('../pages/CommonUnitType.aspx?1=1&amp;UnitTypeId="&amp;X210&amp;"')",""),Y210)</f>
        <v xml:space="preserve">at-2-tc </v>
      </c>
      <c r="E210" s="22">
        <v>1230</v>
      </c>
      <c r="F210" s="23">
        <v>3</v>
      </c>
      <c r="G210" s="32" t="str">
        <f>HYPERLINK(IF(OR(TRIM(AA210)="VACANT",$AV$1="EXCEL"),"","javascript:DrillDown('../pages/TenantSwitch.aspx?1=1&amp;TenantId="&amp;Z210&amp;"')"),AA210)</f>
        <v>Walker, Chevanne</v>
      </c>
      <c r="H210" s="24" t="s">
        <v>71</v>
      </c>
      <c r="I210" s="24" t="s">
        <v>70</v>
      </c>
      <c r="J210" s="23" t="str">
        <f>HYPERLINK(IF($AV$1="SCREEN",IF(TRIM(AD210)="1","javascript:DrillDown('../pages/AffCert50059.aspx?1=1&amp;id="&amp;AB210&amp;"')",IF(TRIM(AD210)="2","javascript:DrillDown('../pages/AffCertTaxCredit.aspx?1=1&amp;id="&amp;AB210&amp;"')",IF(TRIM(AD210)="6","javascript:DrillDown('../pages/AffCertHOME.aspx?1=1&amp;id="&amp;AB210&amp;"')",IF(TRIM(AD210)="7","javascript:DrillDown('../pages/AffCertRD.aspx?1=1&amp;id="&amp;AB210&amp;"')",IF(TRIM(AD210)="8","javascript:DrillDown('../pages/AffCertLocalProgram.aspx?1=1&amp;id="&amp;AB210&amp;"')",""))))),""),AF210)</f>
        <v>MI</v>
      </c>
      <c r="K210" s="25" t="s">
        <v>396</v>
      </c>
      <c r="L210" s="22">
        <v>1101</v>
      </c>
      <c r="M210" s="22">
        <v>1101</v>
      </c>
      <c r="N210" s="22">
        <v>0</v>
      </c>
      <c r="O210" s="22">
        <v>0</v>
      </c>
      <c r="P210" s="22">
        <v>0</v>
      </c>
      <c r="Q210" s="22">
        <v>1101</v>
      </c>
      <c r="R210" s="22">
        <v>0</v>
      </c>
      <c r="S210" s="22">
        <v>0</v>
      </c>
      <c r="T210" s="22">
        <v>1101</v>
      </c>
      <c r="U210" s="22">
        <v>0</v>
      </c>
      <c r="V210" s="14">
        <v>51749</v>
      </c>
      <c r="W210" s="8" t="s">
        <v>397</v>
      </c>
      <c r="X210" s="7">
        <v>3530</v>
      </c>
      <c r="Y210" s="8" t="s">
        <v>63</v>
      </c>
      <c r="Z210" s="35">
        <v>163558</v>
      </c>
      <c r="AA210" s="35" t="s">
        <v>398</v>
      </c>
      <c r="AB210" s="9">
        <v>548880</v>
      </c>
      <c r="AC210" s="10" t="s">
        <v>39</v>
      </c>
      <c r="AD210" s="10">
        <v>2</v>
      </c>
      <c r="AE210" s="10">
        <v>0</v>
      </c>
      <c r="AF210" s="10" t="str">
        <f>IF(AE210&gt;0,AC210&amp;"-"&amp;AE210,AC210)</f>
        <v>MI</v>
      </c>
      <c r="AG210" s="10">
        <v>1256</v>
      </c>
      <c r="AH210" s="10" t="s">
        <v>68</v>
      </c>
      <c r="AI210" s="6">
        <v>1230</v>
      </c>
      <c r="AJ210" s="6">
        <v>1101</v>
      </c>
      <c r="AK210" s="6">
        <v>1101</v>
      </c>
      <c r="AL210" s="6">
        <v>0</v>
      </c>
      <c r="AM210" s="6">
        <v>0</v>
      </c>
      <c r="AN210" s="6">
        <v>0</v>
      </c>
      <c r="AO210" s="6">
        <v>1101</v>
      </c>
      <c r="AP210" s="6">
        <v>0</v>
      </c>
      <c r="AQ210" s="6">
        <v>0</v>
      </c>
      <c r="AR210" s="6">
        <v>1101</v>
      </c>
      <c r="AS210" s="6">
        <v>0</v>
      </c>
      <c r="AT210" s="29" t="str">
        <f>IF(LEN(B210)=0,"",1)</f>
        <v/>
      </c>
      <c r="AU210" t="s">
        <v>60</v>
      </c>
    </row>
    <row r="211" spans="1:47" ht="12.75">
      <c r="A211" s="30" t="str">
        <f>HYPERLINK(IF($AV$1="SCREEN","javascript:DrillDown('../pages/CommonProperty.aspx?1=1&amp;PropertyId="&amp;AG211&amp;"')",""),B211)</f>
        <v/>
      </c>
      <c r="B211" s="20"/>
      <c r="C211" s="21" t="str">
        <f>HYPERLINK(IF($AV$1="SCREEN","javascript:DrillDown('../pages/UnitSwitch.aspx?1=1&amp;UnitId="&amp;V211&amp;"')",""),W211)</f>
        <v xml:space="preserve">13-224  </v>
      </c>
      <c r="D211" s="21" t="str">
        <f>HYPERLINK(IF($AV$1="SCREEN","javascript:DrillDown('../pages/CommonUnitType.aspx?1=1&amp;UnitTypeId="&amp;X211&amp;"')",""),Y211)</f>
        <v xml:space="preserve">at-3-tc </v>
      </c>
      <c r="E211" s="22">
        <v>1230</v>
      </c>
      <c r="F211" s="23">
        <v>3</v>
      </c>
      <c r="G211" s="32" t="str">
        <f>HYPERLINK(IF(OR(TRIM(AA211)="VACANT",$AV$1="EXCEL"),"","javascript:DrillDown('../pages/TenantSwitch.aspx?1=1&amp;TenantId="&amp;Z211&amp;"')"),AA211)</f>
        <v>VACANT</v>
      </c>
      <c r="H211" s="24"/>
      <c r="I211" s="24" t="s">
        <v>70</v>
      </c>
      <c r="J211" s="23" t="str">
        <f>HYPERLINK(IF($AV$1="SCREEN",IF(TRIM(AD211)="1","javascript:DrillDown('../pages/AffCert50059.aspx?1=1&amp;id="&amp;AB211&amp;"')",IF(TRIM(AD211)="2","javascript:DrillDown('../pages/AffCertTaxCredit.aspx?1=1&amp;id="&amp;AB211&amp;"')",IF(TRIM(AD211)="6","javascript:DrillDown('../pages/AffCertHOME.aspx?1=1&amp;id="&amp;AB211&amp;"')",IF(TRIM(AD211)="7","javascript:DrillDown('../pages/AffCertRD.aspx?1=1&amp;id="&amp;AB211&amp;"')",IF(TRIM(AD211)="8","javascript:DrillDown('../pages/AffCertLocalProgram.aspx?1=1&amp;id="&amp;AB211&amp;"')",""))))),""),AF211)</f>
        <v/>
      </c>
      <c r="K211" s="25" t="s">
        <v>70</v>
      </c>
      <c r="L211" s="22">
        <v>1263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107</v>
      </c>
      <c r="S211" s="22">
        <v>0</v>
      </c>
      <c r="T211" s="22">
        <v>0</v>
      </c>
      <c r="U211" s="22">
        <v>0</v>
      </c>
      <c r="V211" s="14">
        <v>51757</v>
      </c>
      <c r="W211" s="8" t="s">
        <v>399</v>
      </c>
      <c r="X211" s="7">
        <v>3531</v>
      </c>
      <c r="Y211" s="8" t="s">
        <v>53</v>
      </c>
      <c r="Z211" s="35"/>
      <c r="AA211" s="35" t="s">
        <v>43</v>
      </c>
      <c r="AB211" s="9"/>
      <c r="AC211" s="10" t="s">
        <v>70</v>
      </c>
      <c r="AD211" s="10"/>
      <c r="AE211" s="10"/>
      <c r="AF211" s="10" t="str">
        <f>IF(AE211&gt;0,AC211&amp;"-"&amp;AE211,AC211)</f>
        <v/>
      </c>
      <c r="AG211" s="10">
        <v>1256</v>
      </c>
      <c r="AH211" s="10" t="s">
        <v>68</v>
      </c>
      <c r="AI211" s="6">
        <v>1230</v>
      </c>
      <c r="AJ211" s="6">
        <v>1263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107</v>
      </c>
      <c r="AQ211" s="6">
        <v>0</v>
      </c>
      <c r="AR211" s="6">
        <v>0</v>
      </c>
      <c r="AS211" s="6">
        <v>0</v>
      </c>
      <c r="AT211" s="29" t="str">
        <f>IF(LEN(B211)=0,"",1)</f>
        <v/>
      </c>
      <c r="AU211" t="s">
        <v>60</v>
      </c>
    </row>
    <row r="212" spans="1:47" ht="12.75">
      <c r="A212" s="30" t="str">
        <f>HYPERLINK(IF($AV$1="SCREEN","javascript:DrillDown('../pages/CommonProperty.aspx?1=1&amp;PropertyId="&amp;AG212&amp;"')",""),B212)</f>
        <v/>
      </c>
      <c r="B212" s="20"/>
      <c r="C212" s="21" t="str">
        <f>HYPERLINK(IF($AV$1="SCREEN","javascript:DrillDown('../pages/UnitSwitch.aspx?1=1&amp;UnitId="&amp;V212&amp;"')",""),W212)</f>
        <v xml:space="preserve">15-125  </v>
      </c>
      <c r="D212" s="21" t="str">
        <f>HYPERLINK(IF($AV$1="SCREEN","javascript:DrillDown('../pages/CommonUnitType.aspx?1=1&amp;UnitTypeId="&amp;X212&amp;"')",""),Y212)</f>
        <v xml:space="preserve">at-1-tc </v>
      </c>
      <c r="E212" s="22">
        <v>746</v>
      </c>
      <c r="F212" s="23">
        <v>1</v>
      </c>
      <c r="G212" s="32" t="str">
        <f>HYPERLINK(IF(OR(TRIM(AA212)="VACANT",$AV$1="EXCEL"),"","javascript:DrillDown('../pages/TenantSwitch.aspx?1=1&amp;TenantId="&amp;Z212&amp;"')"),AA212)</f>
        <v>Dorsey, Sheldon</v>
      </c>
      <c r="H212" s="24" t="s">
        <v>71</v>
      </c>
      <c r="I212" s="24" t="s">
        <v>70</v>
      </c>
      <c r="J212" s="23" t="str">
        <f>HYPERLINK(IF($AV$1="SCREEN",IF(TRIM(AD212)="1","javascript:DrillDown('../pages/AffCert50059.aspx?1=1&amp;id="&amp;AB212&amp;"')",IF(TRIM(AD212)="2","javascript:DrillDown('../pages/AffCertTaxCredit.aspx?1=1&amp;id="&amp;AB212&amp;"')",IF(TRIM(AD212)="6","javascript:DrillDown('../pages/AffCertHOME.aspx?1=1&amp;id="&amp;AB212&amp;"')",IF(TRIM(AD212)="7","javascript:DrillDown('../pages/AffCertRD.aspx?1=1&amp;id="&amp;AB212&amp;"')",IF(TRIM(AD212)="8","javascript:DrillDown('../pages/AffCertLocalProgram.aspx?1=1&amp;id="&amp;AB212&amp;"')",""))))),""),AF212)</f>
        <v>AR</v>
      </c>
      <c r="K212" s="25" t="s">
        <v>400</v>
      </c>
      <c r="L212" s="22">
        <v>921</v>
      </c>
      <c r="M212" s="22">
        <v>1055</v>
      </c>
      <c r="N212" s="22">
        <v>0</v>
      </c>
      <c r="O212" s="22">
        <v>0</v>
      </c>
      <c r="P212" s="22">
        <v>928</v>
      </c>
      <c r="Q212" s="22">
        <v>60</v>
      </c>
      <c r="R212" s="22">
        <v>67</v>
      </c>
      <c r="S212" s="22">
        <v>0</v>
      </c>
      <c r="T212" s="22">
        <v>127</v>
      </c>
      <c r="U212" s="22">
        <v>0</v>
      </c>
      <c r="V212" s="14">
        <v>51758</v>
      </c>
      <c r="W212" s="8" t="s">
        <v>401</v>
      </c>
      <c r="X212" s="7">
        <v>3529</v>
      </c>
      <c r="Y212" s="8" t="s">
        <v>59</v>
      </c>
      <c r="Z212" s="35">
        <v>163565</v>
      </c>
      <c r="AA212" s="35" t="s">
        <v>402</v>
      </c>
      <c r="AB212" s="9">
        <v>572767</v>
      </c>
      <c r="AC212" s="10" t="s">
        <v>67</v>
      </c>
      <c r="AD212" s="10">
        <v>2</v>
      </c>
      <c r="AE212" s="10">
        <v>0</v>
      </c>
      <c r="AF212" s="10" t="str">
        <f>IF(AE212&gt;0,AC212&amp;"-"&amp;AE212,AC212)</f>
        <v>AR</v>
      </c>
      <c r="AG212" s="10">
        <v>1256</v>
      </c>
      <c r="AH212" s="10" t="s">
        <v>68</v>
      </c>
      <c r="AI212" s="6">
        <v>746</v>
      </c>
      <c r="AJ212" s="6">
        <v>921</v>
      </c>
      <c r="AK212" s="6">
        <v>1055</v>
      </c>
      <c r="AL212" s="6">
        <v>0</v>
      </c>
      <c r="AM212" s="6">
        <v>0</v>
      </c>
      <c r="AN212" s="6">
        <v>928</v>
      </c>
      <c r="AO212" s="6">
        <v>60</v>
      </c>
      <c r="AP212" s="6">
        <v>67</v>
      </c>
      <c r="AQ212" s="6">
        <v>0</v>
      </c>
      <c r="AR212" s="6">
        <v>127</v>
      </c>
      <c r="AS212" s="6">
        <v>0</v>
      </c>
      <c r="AT212" s="29" t="str">
        <f>IF(LEN(B212)=0,"",1)</f>
        <v/>
      </c>
      <c r="AU212" t="s">
        <v>60</v>
      </c>
    </row>
    <row r="213" spans="1:47" ht="12.75">
      <c r="A213" s="30" t="str">
        <f>HYPERLINK(IF($AV$1="SCREEN","javascript:DrillDown('../pages/CommonProperty.aspx?1=1&amp;PropertyId="&amp;AG213&amp;"')",""),B213)</f>
        <v/>
      </c>
      <c r="B213" s="20"/>
      <c r="C213" s="21" t="str">
        <f>HYPERLINK(IF($AV$1="SCREEN","javascript:DrillDown('../pages/UnitSwitch.aspx?1=1&amp;UnitId="&amp;V213&amp;"')",""),W213)</f>
        <v xml:space="preserve">15-126  </v>
      </c>
      <c r="D213" s="21" t="str">
        <f>HYPERLINK(IF($AV$1="SCREEN","javascript:DrillDown('../pages/CommonUnitType.aspx?1=1&amp;UnitTypeId="&amp;X213&amp;"')",""),Y213)</f>
        <v xml:space="preserve">at-2-tc </v>
      </c>
      <c r="E213" s="22">
        <v>746</v>
      </c>
      <c r="F213" s="23">
        <v>1</v>
      </c>
      <c r="G213" s="32" t="str">
        <f>HYPERLINK(IF(OR(TRIM(AA213)="VACANT",$AV$1="EXCEL"),"","javascript:DrillDown('../pages/TenantSwitch.aspx?1=1&amp;TenantId="&amp;Z213&amp;"')"),AA213)</f>
        <v>VACANT</v>
      </c>
      <c r="H213" s="24"/>
      <c r="I213" s="24" t="s">
        <v>70</v>
      </c>
      <c r="J213" s="23" t="str">
        <f>HYPERLINK(IF($AV$1="SCREEN",IF(TRIM(AD213)="1","javascript:DrillDown('../pages/AffCert50059.aspx?1=1&amp;id="&amp;AB213&amp;"')",IF(TRIM(AD213)="2","javascript:DrillDown('../pages/AffCertTaxCredit.aspx?1=1&amp;id="&amp;AB213&amp;"')",IF(TRIM(AD213)="6","javascript:DrillDown('../pages/AffCertHOME.aspx?1=1&amp;id="&amp;AB213&amp;"')",IF(TRIM(AD213)="7","javascript:DrillDown('../pages/AffCertRD.aspx?1=1&amp;id="&amp;AB213&amp;"')",IF(TRIM(AD213)="8","javascript:DrillDown('../pages/AffCertLocalProgram.aspx?1=1&amp;id="&amp;AB213&amp;"')",""))))),""),AF213)</f>
        <v/>
      </c>
      <c r="K213" s="25" t="s">
        <v>70</v>
      </c>
      <c r="L213" s="22">
        <v>1101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85</v>
      </c>
      <c r="S213" s="22">
        <v>0</v>
      </c>
      <c r="T213" s="22">
        <v>0</v>
      </c>
      <c r="U213" s="22">
        <v>0</v>
      </c>
      <c r="V213" s="14">
        <v>51766</v>
      </c>
      <c r="W213" s="8" t="s">
        <v>403</v>
      </c>
      <c r="X213" s="7">
        <v>3530</v>
      </c>
      <c r="Y213" s="8" t="s">
        <v>63</v>
      </c>
      <c r="Z213" s="35"/>
      <c r="AA213" s="35" t="s">
        <v>43</v>
      </c>
      <c r="AB213" s="9"/>
      <c r="AC213" s="10" t="s">
        <v>70</v>
      </c>
      <c r="AD213" s="10"/>
      <c r="AE213" s="10"/>
      <c r="AF213" s="10" t="str">
        <f>IF(AE213&gt;0,AC213&amp;"-"&amp;AE213,AC213)</f>
        <v/>
      </c>
      <c r="AG213" s="10">
        <v>1256</v>
      </c>
      <c r="AH213" s="10" t="s">
        <v>68</v>
      </c>
      <c r="AI213" s="6">
        <v>746</v>
      </c>
      <c r="AJ213" s="6">
        <v>1101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6">
        <v>85</v>
      </c>
      <c r="AQ213" s="6">
        <v>0</v>
      </c>
      <c r="AR213" s="6">
        <v>0</v>
      </c>
      <c r="AS213" s="6">
        <v>0</v>
      </c>
      <c r="AT213" s="29" t="str">
        <f>IF(LEN(B213)=0,"",1)</f>
        <v/>
      </c>
      <c r="AU213" t="s">
        <v>60</v>
      </c>
    </row>
    <row r="214" spans="1:47" ht="12.75">
      <c r="A214" s="30" t="str">
        <f>HYPERLINK(IF($AV$1="SCREEN","javascript:DrillDown('../pages/CommonProperty.aspx?1=1&amp;PropertyId="&amp;AG214&amp;"')",""),B214)</f>
        <v/>
      </c>
      <c r="B214" s="20"/>
      <c r="C214" s="21" t="str">
        <f>HYPERLINK(IF($AV$1="SCREEN","javascript:DrillDown('../pages/UnitSwitch.aspx?1=1&amp;UnitId="&amp;V214&amp;"')",""),W214)</f>
        <v xml:space="preserve">15-127  </v>
      </c>
      <c r="D214" s="21" t="str">
        <f>HYPERLINK(IF($AV$1="SCREEN","javascript:DrillDown('../pages/CommonUnitType.aspx?1=1&amp;UnitTypeId="&amp;X214&amp;"')",""),Y214)</f>
        <v xml:space="preserve">at-2-tc </v>
      </c>
      <c r="E214" s="22">
        <v>1030</v>
      </c>
      <c r="F214" s="23">
        <v>2</v>
      </c>
      <c r="G214" s="32" t="str">
        <f>HYPERLINK(IF(OR(TRIM(AA214)="VACANT",$AV$1="EXCEL"),"","javascript:DrillDown('../pages/TenantSwitch.aspx?1=1&amp;TenantId="&amp;Z214&amp;"')"),AA214)</f>
        <v>Harrison, Deborah</v>
      </c>
      <c r="H214" s="24" t="s">
        <v>70</v>
      </c>
      <c r="I214" s="24" t="s">
        <v>70</v>
      </c>
      <c r="J214" s="23" t="str">
        <f>HYPERLINK(IF($AV$1="SCREEN",IF(TRIM(AD214)="1","javascript:DrillDown('../pages/AffCert50059.aspx?1=1&amp;id="&amp;AB214&amp;"')",IF(TRIM(AD214)="2","javascript:DrillDown('../pages/AffCertTaxCredit.aspx?1=1&amp;id="&amp;AB214&amp;"')",IF(TRIM(AD214)="6","javascript:DrillDown('../pages/AffCertHOME.aspx?1=1&amp;id="&amp;AB214&amp;"')",IF(TRIM(AD214)="7","javascript:DrillDown('../pages/AffCertRD.aspx?1=1&amp;id="&amp;AB214&amp;"')",IF(TRIM(AD214)="8","javascript:DrillDown('../pages/AffCertLocalProgram.aspx?1=1&amp;id="&amp;AB214&amp;"')",""))))),""),AF214)</f>
        <v/>
      </c>
      <c r="K214" s="25" t="s">
        <v>70</v>
      </c>
      <c r="L214" s="22">
        <v>1101</v>
      </c>
      <c r="M214" s="22">
        <v>1012</v>
      </c>
      <c r="N214" s="22">
        <v>0</v>
      </c>
      <c r="O214" s="22">
        <v>0</v>
      </c>
      <c r="P214" s="22">
        <v>0</v>
      </c>
      <c r="Q214" s="22">
        <v>1012</v>
      </c>
      <c r="R214" s="22">
        <v>85</v>
      </c>
      <c r="S214" s="22">
        <v>0</v>
      </c>
      <c r="T214" s="22">
        <v>0</v>
      </c>
      <c r="U214" s="22">
        <v>0</v>
      </c>
      <c r="V214" s="14">
        <v>51767</v>
      </c>
      <c r="W214" s="8" t="s">
        <v>404</v>
      </c>
      <c r="X214" s="7">
        <v>3530</v>
      </c>
      <c r="Y214" s="8" t="s">
        <v>63</v>
      </c>
      <c r="Z214" s="35">
        <v>163572</v>
      </c>
      <c r="AA214" s="35" t="s">
        <v>405</v>
      </c>
      <c r="AB214" s="9"/>
      <c r="AC214" s="10" t="s">
        <v>70</v>
      </c>
      <c r="AD214" s="10"/>
      <c r="AE214" s="10"/>
      <c r="AF214" s="10" t="str">
        <f>IF(AE214&gt;0,AC214&amp;"-"&amp;AE214,AC214)</f>
        <v/>
      </c>
      <c r="AG214" s="10">
        <v>1256</v>
      </c>
      <c r="AH214" s="10" t="s">
        <v>68</v>
      </c>
      <c r="AI214" s="6">
        <v>1030</v>
      </c>
      <c r="AJ214" s="6">
        <v>1101</v>
      </c>
      <c r="AK214" s="6">
        <v>1012</v>
      </c>
      <c r="AL214" s="6">
        <v>0</v>
      </c>
      <c r="AM214" s="6">
        <v>0</v>
      </c>
      <c r="AN214" s="6">
        <v>0</v>
      </c>
      <c r="AO214" s="6">
        <v>1012</v>
      </c>
      <c r="AP214" s="6">
        <v>85</v>
      </c>
      <c r="AQ214" s="6">
        <v>0</v>
      </c>
      <c r="AR214" s="6">
        <v>0</v>
      </c>
      <c r="AS214" s="6">
        <v>0</v>
      </c>
      <c r="AT214" s="29" t="str">
        <f>IF(LEN(B214)=0,"",1)</f>
        <v/>
      </c>
      <c r="AU214" t="s">
        <v>60</v>
      </c>
    </row>
    <row r="215" spans="1:47" ht="12.75">
      <c r="A215" s="30" t="str">
        <f>HYPERLINK(IF($AV$1="SCREEN","javascript:DrillDown('../pages/CommonProperty.aspx?1=1&amp;PropertyId="&amp;AG215&amp;"')",""),B215)</f>
        <v/>
      </c>
      <c r="B215" s="20"/>
      <c r="C215" s="21" t="str">
        <f>HYPERLINK(IF($AV$1="SCREEN","javascript:DrillDown('../pages/UnitSwitch.aspx?1=1&amp;UnitId="&amp;V215&amp;"')",""),W215)</f>
        <v xml:space="preserve">15-128  </v>
      </c>
      <c r="D215" s="21" t="str">
        <f>HYPERLINK(IF($AV$1="SCREEN","javascript:DrillDown('../pages/CommonUnitType.aspx?1=1&amp;UnitTypeId="&amp;X215&amp;"')",""),Y215)</f>
        <v xml:space="preserve">at-1-tc </v>
      </c>
      <c r="E215" s="22">
        <v>1030</v>
      </c>
      <c r="F215" s="23">
        <v>2</v>
      </c>
      <c r="G215" s="32" t="str">
        <f>HYPERLINK(IF(OR(TRIM(AA215)="VACANT",$AV$1="EXCEL"),"","javascript:DrillDown('../pages/TenantSwitch.aspx?1=1&amp;TenantId="&amp;Z215&amp;"')"),AA215)</f>
        <v>McCoy, Curlee</v>
      </c>
      <c r="H215" s="24" t="s">
        <v>71</v>
      </c>
      <c r="I215" s="24" t="s">
        <v>70</v>
      </c>
      <c r="J215" s="23" t="str">
        <f>HYPERLINK(IF($AV$1="SCREEN",IF(TRIM(AD215)="1","javascript:DrillDown('../pages/AffCert50059.aspx?1=1&amp;id="&amp;AB215&amp;"')",IF(TRIM(AD215)="2","javascript:DrillDown('../pages/AffCertTaxCredit.aspx?1=1&amp;id="&amp;AB215&amp;"')",IF(TRIM(AD215)="6","javascript:DrillDown('../pages/AffCertHOME.aspx?1=1&amp;id="&amp;AB215&amp;"')",IF(TRIM(AD215)="7","javascript:DrillDown('../pages/AffCertRD.aspx?1=1&amp;id="&amp;AB215&amp;"')",IF(TRIM(AD215)="8","javascript:DrillDown('../pages/AffCertLocalProgram.aspx?1=1&amp;id="&amp;AB215&amp;"')",""))))),""),AF215)</f>
        <v>AR</v>
      </c>
      <c r="K215" s="25" t="s">
        <v>406</v>
      </c>
      <c r="L215" s="22">
        <v>921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14">
        <v>51759</v>
      </c>
      <c r="W215" s="8" t="s">
        <v>407</v>
      </c>
      <c r="X215" s="7">
        <v>3529</v>
      </c>
      <c r="Y215" s="8" t="s">
        <v>59</v>
      </c>
      <c r="Z215" s="35">
        <v>163566</v>
      </c>
      <c r="AA215" s="35" t="s">
        <v>408</v>
      </c>
      <c r="AB215" s="9">
        <v>566520</v>
      </c>
      <c r="AC215" s="10" t="s">
        <v>67</v>
      </c>
      <c r="AD215" s="10">
        <v>2</v>
      </c>
      <c r="AE215" s="10">
        <v>0</v>
      </c>
      <c r="AF215" s="10" t="str">
        <f>IF(AE215&gt;0,AC215&amp;"-"&amp;AE215,AC215)</f>
        <v>AR</v>
      </c>
      <c r="AG215" s="10">
        <v>1256</v>
      </c>
      <c r="AH215" s="10" t="s">
        <v>68</v>
      </c>
      <c r="AI215" s="6">
        <v>1030</v>
      </c>
      <c r="AJ215" s="6">
        <v>921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29" t="str">
        <f>IF(LEN(B215)=0,"",1)</f>
        <v/>
      </c>
      <c r="AU215" t="s">
        <v>60</v>
      </c>
    </row>
    <row r="216" spans="1:47" ht="12.75">
      <c r="A216" s="30" t="str">
        <f>HYPERLINK(IF($AV$1="SCREEN","javascript:DrillDown('../pages/CommonProperty.aspx?1=1&amp;PropertyId="&amp;AG216&amp;"')",""),B216)</f>
        <v/>
      </c>
      <c r="B216" s="20"/>
      <c r="C216" s="21" t="str">
        <f>HYPERLINK(IF($AV$1="SCREEN","javascript:DrillDown('../pages/UnitSwitch.aspx?1=1&amp;UnitId="&amp;V216&amp;"')",""),W216)</f>
        <v xml:space="preserve">15-129  </v>
      </c>
      <c r="D216" s="21" t="str">
        <f>HYPERLINK(IF($AV$1="SCREEN","javascript:DrillDown('../pages/CommonUnitType.aspx?1=1&amp;UnitTypeId="&amp;X216&amp;"')",""),Y216)</f>
        <v xml:space="preserve">at-1-tc </v>
      </c>
      <c r="E216" s="22">
        <v>1030</v>
      </c>
      <c r="F216" s="23">
        <v>2</v>
      </c>
      <c r="G216" s="32" t="str">
        <f>HYPERLINK(IF(OR(TRIM(AA216)="VACANT",$AV$1="EXCEL"),"","javascript:DrillDown('../pages/TenantSwitch.aspx?1=1&amp;TenantId="&amp;Z216&amp;"')"),AA216)</f>
        <v>Brown, Brianna</v>
      </c>
      <c r="H216" s="24" t="s">
        <v>71</v>
      </c>
      <c r="I216" s="24" t="s">
        <v>70</v>
      </c>
      <c r="J216" s="23" t="str">
        <f>HYPERLINK(IF($AV$1="SCREEN",IF(TRIM(AD216)="1","javascript:DrillDown('../pages/AffCert50059.aspx?1=1&amp;id="&amp;AB216&amp;"')",IF(TRIM(AD216)="2","javascript:DrillDown('../pages/AffCertTaxCredit.aspx?1=1&amp;id="&amp;AB216&amp;"')",IF(TRIM(AD216)="6","javascript:DrillDown('../pages/AffCertHOME.aspx?1=1&amp;id="&amp;AB216&amp;"')",IF(TRIM(AD216)="7","javascript:DrillDown('../pages/AffCertRD.aspx?1=1&amp;id="&amp;AB216&amp;"')",IF(TRIM(AD216)="8","javascript:DrillDown('../pages/AffCertLocalProgram.aspx?1=1&amp;id="&amp;AB216&amp;"')",""))))),""),AF216)</f>
        <v>MI</v>
      </c>
      <c r="K216" s="25" t="s">
        <v>409</v>
      </c>
      <c r="L216" s="22">
        <v>921</v>
      </c>
      <c r="M216" s="22">
        <v>921</v>
      </c>
      <c r="N216" s="22">
        <v>0</v>
      </c>
      <c r="O216" s="22">
        <v>0</v>
      </c>
      <c r="P216" s="22">
        <v>0</v>
      </c>
      <c r="Q216" s="22">
        <v>921</v>
      </c>
      <c r="R216" s="22">
        <v>0</v>
      </c>
      <c r="S216" s="22">
        <v>0</v>
      </c>
      <c r="T216" s="22">
        <v>921</v>
      </c>
      <c r="U216" s="22">
        <v>0</v>
      </c>
      <c r="V216" s="14">
        <v>51760</v>
      </c>
      <c r="W216" s="8" t="s">
        <v>410</v>
      </c>
      <c r="X216" s="7">
        <v>3529</v>
      </c>
      <c r="Y216" s="8" t="s">
        <v>59</v>
      </c>
      <c r="Z216" s="35">
        <v>163567</v>
      </c>
      <c r="AA216" s="35" t="s">
        <v>411</v>
      </c>
      <c r="AB216" s="9">
        <v>552813</v>
      </c>
      <c r="AC216" s="10" t="s">
        <v>39</v>
      </c>
      <c r="AD216" s="10">
        <v>2</v>
      </c>
      <c r="AE216" s="10">
        <v>0</v>
      </c>
      <c r="AF216" s="10" t="str">
        <f>IF(AE216&gt;0,AC216&amp;"-"&amp;AE216,AC216)</f>
        <v>MI</v>
      </c>
      <c r="AG216" s="10">
        <v>1256</v>
      </c>
      <c r="AH216" s="10" t="s">
        <v>68</v>
      </c>
      <c r="AI216" s="6">
        <v>1030</v>
      </c>
      <c r="AJ216" s="6">
        <v>921</v>
      </c>
      <c r="AK216" s="6">
        <v>921</v>
      </c>
      <c r="AL216" s="6">
        <v>0</v>
      </c>
      <c r="AM216" s="6">
        <v>0</v>
      </c>
      <c r="AN216" s="6">
        <v>0</v>
      </c>
      <c r="AO216" s="6">
        <v>921</v>
      </c>
      <c r="AP216" s="6">
        <v>0</v>
      </c>
      <c r="AQ216" s="6">
        <v>0</v>
      </c>
      <c r="AR216" s="6">
        <v>921</v>
      </c>
      <c r="AS216" s="6">
        <v>0</v>
      </c>
      <c r="AT216" s="29" t="str">
        <f>IF(LEN(B216)=0,"",1)</f>
        <v/>
      </c>
      <c r="AU216" t="s">
        <v>60</v>
      </c>
    </row>
    <row r="217" spans="1:47" ht="12.75">
      <c r="A217" s="30" t="str">
        <f>HYPERLINK(IF($AV$1="SCREEN","javascript:DrillDown('../pages/CommonProperty.aspx?1=1&amp;PropertyId="&amp;AG217&amp;"')",""),B217)</f>
        <v/>
      </c>
      <c r="B217" s="20"/>
      <c r="C217" s="21" t="str">
        <f>HYPERLINK(IF($AV$1="SCREEN","javascript:DrillDown('../pages/UnitSwitch.aspx?1=1&amp;UnitId="&amp;V217&amp;"')",""),W217)</f>
        <v xml:space="preserve">15-130  </v>
      </c>
      <c r="D217" s="21" t="str">
        <f>HYPERLINK(IF($AV$1="SCREEN","javascript:DrillDown('../pages/CommonUnitType.aspx?1=1&amp;UnitTypeId="&amp;X217&amp;"')",""),Y217)</f>
        <v xml:space="preserve">at-2-tc </v>
      </c>
      <c r="E217" s="22">
        <v>1030</v>
      </c>
      <c r="F217" s="23">
        <v>2</v>
      </c>
      <c r="G217" s="32" t="str">
        <f>HYPERLINK(IF(OR(TRIM(AA217)="VACANT",$AV$1="EXCEL"),"","javascript:DrillDown('../pages/TenantSwitch.aspx?1=1&amp;TenantId="&amp;Z217&amp;"')"),AA217)</f>
        <v>Fontenot, Emmanuel</v>
      </c>
      <c r="H217" s="24" t="s">
        <v>71</v>
      </c>
      <c r="I217" s="24" t="s">
        <v>70</v>
      </c>
      <c r="J217" s="23" t="str">
        <f>HYPERLINK(IF($AV$1="SCREEN",IF(TRIM(AD217)="1","javascript:DrillDown('../pages/AffCert50059.aspx?1=1&amp;id="&amp;AB217&amp;"')",IF(TRIM(AD217)="2","javascript:DrillDown('../pages/AffCertTaxCredit.aspx?1=1&amp;id="&amp;AB217&amp;"')",IF(TRIM(AD217)="6","javascript:DrillDown('../pages/AffCertHOME.aspx?1=1&amp;id="&amp;AB217&amp;"')",IF(TRIM(AD217)="7","javascript:DrillDown('../pages/AffCertRD.aspx?1=1&amp;id="&amp;AB217&amp;"')",IF(TRIM(AD217)="8","javascript:DrillDown('../pages/AffCertLocalProgram.aspx?1=1&amp;id="&amp;AB217&amp;"')",""))))),""),AF217)</f>
        <v>AR</v>
      </c>
      <c r="K217" s="25" t="s">
        <v>412</v>
      </c>
      <c r="L217" s="22">
        <v>1101</v>
      </c>
      <c r="M217" s="22">
        <v>847</v>
      </c>
      <c r="N217" s="22">
        <v>0</v>
      </c>
      <c r="O217" s="22">
        <v>0</v>
      </c>
      <c r="P217" s="22">
        <v>839</v>
      </c>
      <c r="Q217" s="22">
        <v>8</v>
      </c>
      <c r="R217" s="22">
        <v>0</v>
      </c>
      <c r="S217" s="22">
        <v>0</v>
      </c>
      <c r="T217" s="22">
        <v>8</v>
      </c>
      <c r="U217" s="22">
        <v>0</v>
      </c>
      <c r="V217" s="14">
        <v>51768</v>
      </c>
      <c r="W217" s="8" t="s">
        <v>413</v>
      </c>
      <c r="X217" s="7">
        <v>3530</v>
      </c>
      <c r="Y217" s="8" t="s">
        <v>63</v>
      </c>
      <c r="Z217" s="35">
        <v>163573</v>
      </c>
      <c r="AA217" s="35" t="s">
        <v>414</v>
      </c>
      <c r="AB217" s="9">
        <v>572463</v>
      </c>
      <c r="AC217" s="10" t="s">
        <v>67</v>
      </c>
      <c r="AD217" s="10">
        <v>2</v>
      </c>
      <c r="AE217" s="10">
        <v>0</v>
      </c>
      <c r="AF217" s="10" t="str">
        <f>IF(AE217&gt;0,AC217&amp;"-"&amp;AE217,AC217)</f>
        <v>AR</v>
      </c>
      <c r="AG217" s="10">
        <v>1256</v>
      </c>
      <c r="AH217" s="10" t="s">
        <v>68</v>
      </c>
      <c r="AI217" s="6">
        <v>1030</v>
      </c>
      <c r="AJ217" s="6">
        <v>1101</v>
      </c>
      <c r="AK217" s="6">
        <v>847</v>
      </c>
      <c r="AL217" s="6">
        <v>0</v>
      </c>
      <c r="AM217" s="6">
        <v>0</v>
      </c>
      <c r="AN217" s="6">
        <v>839</v>
      </c>
      <c r="AO217" s="6">
        <v>8</v>
      </c>
      <c r="AP217" s="6">
        <v>0</v>
      </c>
      <c r="AQ217" s="6">
        <v>0</v>
      </c>
      <c r="AR217" s="6">
        <v>8</v>
      </c>
      <c r="AS217" s="6">
        <v>0</v>
      </c>
      <c r="AT217" s="29" t="str">
        <f>IF(LEN(B217)=0,"",1)</f>
        <v/>
      </c>
      <c r="AU217" t="s">
        <v>60</v>
      </c>
    </row>
    <row r="218" spans="1:47" ht="12.75">
      <c r="A218" s="30" t="str">
        <f>HYPERLINK(IF($AV$1="SCREEN","javascript:DrillDown('../pages/CommonProperty.aspx?1=1&amp;PropertyId="&amp;AG218&amp;"')",""),B218)</f>
        <v/>
      </c>
      <c r="B218" s="20"/>
      <c r="C218" s="21" t="str">
        <f>HYPERLINK(IF($AV$1="SCREEN","javascript:DrillDown('../pages/UnitSwitch.aspx?1=1&amp;UnitId="&amp;V218&amp;"')",""),W218)</f>
        <v xml:space="preserve">15-131  </v>
      </c>
      <c r="D218" s="21" t="str">
        <f>HYPERLINK(IF($AV$1="SCREEN","javascript:DrillDown('../pages/CommonUnitType.aspx?1=1&amp;UnitTypeId="&amp;X218&amp;"')",""),Y218)</f>
        <v xml:space="preserve">at-2-tc </v>
      </c>
      <c r="E218" s="22">
        <v>746</v>
      </c>
      <c r="F218" s="23">
        <v>1</v>
      </c>
      <c r="G218" s="32" t="str">
        <f>HYPERLINK(IF(OR(TRIM(AA218)="VACANT",$AV$1="EXCEL"),"","javascript:DrillDown('../pages/TenantSwitch.aspx?1=1&amp;TenantId="&amp;Z218&amp;"')"),AA218)</f>
        <v>VACANT</v>
      </c>
      <c r="H218" s="24"/>
      <c r="I218" s="24" t="s">
        <v>70</v>
      </c>
      <c r="J218" s="23" t="str">
        <f>HYPERLINK(IF($AV$1="SCREEN",IF(TRIM(AD218)="1","javascript:DrillDown('../pages/AffCert50059.aspx?1=1&amp;id="&amp;AB218&amp;"')",IF(TRIM(AD218)="2","javascript:DrillDown('../pages/AffCertTaxCredit.aspx?1=1&amp;id="&amp;AB218&amp;"')",IF(TRIM(AD218)="6","javascript:DrillDown('../pages/AffCertHOME.aspx?1=1&amp;id="&amp;AB218&amp;"')",IF(TRIM(AD218)="7","javascript:DrillDown('../pages/AffCertRD.aspx?1=1&amp;id="&amp;AB218&amp;"')",IF(TRIM(AD218)="8","javascript:DrillDown('../pages/AffCertLocalProgram.aspx?1=1&amp;id="&amp;AB218&amp;"')",""))))),""),AF218)</f>
        <v/>
      </c>
      <c r="K218" s="25" t="s">
        <v>70</v>
      </c>
      <c r="L218" s="22">
        <v>1101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85</v>
      </c>
      <c r="S218" s="22">
        <v>0</v>
      </c>
      <c r="T218" s="22">
        <v>0</v>
      </c>
      <c r="U218" s="22">
        <v>0</v>
      </c>
      <c r="V218" s="14">
        <v>51769</v>
      </c>
      <c r="W218" s="8" t="s">
        <v>415</v>
      </c>
      <c r="X218" s="7">
        <v>3530</v>
      </c>
      <c r="Y218" s="8" t="s">
        <v>63</v>
      </c>
      <c r="Z218" s="35"/>
      <c r="AA218" s="35" t="s">
        <v>43</v>
      </c>
      <c r="AB218" s="9"/>
      <c r="AC218" s="10" t="s">
        <v>70</v>
      </c>
      <c r="AD218" s="10"/>
      <c r="AE218" s="10"/>
      <c r="AF218" s="10" t="str">
        <f>IF(AE218&gt;0,AC218&amp;"-"&amp;AE218,AC218)</f>
        <v/>
      </c>
      <c r="AG218" s="10">
        <v>1256</v>
      </c>
      <c r="AH218" s="10" t="s">
        <v>68</v>
      </c>
      <c r="AI218" s="6">
        <v>746</v>
      </c>
      <c r="AJ218" s="6">
        <v>1101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6">
        <v>85</v>
      </c>
      <c r="AQ218" s="6">
        <v>0</v>
      </c>
      <c r="AR218" s="6">
        <v>0</v>
      </c>
      <c r="AS218" s="6">
        <v>0</v>
      </c>
      <c r="AT218" s="29" t="str">
        <f>IF(LEN(B218)=0,"",1)</f>
        <v/>
      </c>
      <c r="AU218" t="s">
        <v>60</v>
      </c>
    </row>
    <row r="219" spans="1:47" ht="12.75">
      <c r="A219" s="30" t="str">
        <f>HYPERLINK(IF($AV$1="SCREEN","javascript:DrillDown('../pages/CommonProperty.aspx?1=1&amp;PropertyId="&amp;AG219&amp;"')",""),B219)</f>
        <v/>
      </c>
      <c r="B219" s="20"/>
      <c r="C219" s="21" t="str">
        <f>HYPERLINK(IF($AV$1="SCREEN","javascript:DrillDown('../pages/UnitSwitch.aspx?1=1&amp;UnitId="&amp;V219&amp;"')",""),W219)</f>
        <v xml:space="preserve">15-132  </v>
      </c>
      <c r="D219" s="21" t="str">
        <f>HYPERLINK(IF($AV$1="SCREEN","javascript:DrillDown('../pages/CommonUnitType.aspx?1=1&amp;UnitTypeId="&amp;X219&amp;"')",""),Y219)</f>
        <v xml:space="preserve">at-1-tc </v>
      </c>
      <c r="E219" s="22">
        <v>746</v>
      </c>
      <c r="F219" s="23">
        <v>1</v>
      </c>
      <c r="G219" s="32" t="str">
        <f>HYPERLINK(IF(OR(TRIM(AA219)="VACANT",$AV$1="EXCEL"),"","javascript:DrillDown('../pages/TenantSwitch.aspx?1=1&amp;TenantId="&amp;Z219&amp;"')"),AA219)</f>
        <v>VACANT</v>
      </c>
      <c r="H219" s="24"/>
      <c r="I219" s="24" t="s">
        <v>70</v>
      </c>
      <c r="J219" s="23" t="str">
        <f>HYPERLINK(IF($AV$1="SCREEN",IF(TRIM(AD219)="1","javascript:DrillDown('../pages/AffCert50059.aspx?1=1&amp;id="&amp;AB219&amp;"')",IF(TRIM(AD219)="2","javascript:DrillDown('../pages/AffCertTaxCredit.aspx?1=1&amp;id="&amp;AB219&amp;"')",IF(TRIM(AD219)="6","javascript:DrillDown('../pages/AffCertHOME.aspx?1=1&amp;id="&amp;AB219&amp;"')",IF(TRIM(AD219)="7","javascript:DrillDown('../pages/AffCertRD.aspx?1=1&amp;id="&amp;AB219&amp;"')",IF(TRIM(AD219)="8","javascript:DrillDown('../pages/AffCertLocalProgram.aspx?1=1&amp;id="&amp;AB219&amp;"')",""))))),""),AF219)</f>
        <v/>
      </c>
      <c r="K219" s="25" t="s">
        <v>70</v>
      </c>
      <c r="L219" s="22">
        <v>921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67</v>
      </c>
      <c r="S219" s="22">
        <v>0</v>
      </c>
      <c r="T219" s="22">
        <v>0</v>
      </c>
      <c r="U219" s="22">
        <v>0</v>
      </c>
      <c r="V219" s="14">
        <v>51761</v>
      </c>
      <c r="W219" s="8" t="s">
        <v>416</v>
      </c>
      <c r="X219" s="7">
        <v>3529</v>
      </c>
      <c r="Y219" s="8" t="s">
        <v>59</v>
      </c>
      <c r="Z219" s="35"/>
      <c r="AA219" s="35" t="s">
        <v>43</v>
      </c>
      <c r="AB219" s="9"/>
      <c r="AC219" s="10" t="s">
        <v>70</v>
      </c>
      <c r="AD219" s="10"/>
      <c r="AE219" s="10"/>
      <c r="AF219" s="10" t="str">
        <f>IF(AE219&gt;0,AC219&amp;"-"&amp;AE219,AC219)</f>
        <v/>
      </c>
      <c r="AG219" s="10">
        <v>1256</v>
      </c>
      <c r="AH219" s="10" t="s">
        <v>68</v>
      </c>
      <c r="AI219" s="6">
        <v>746</v>
      </c>
      <c r="AJ219" s="6">
        <v>921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6">
        <v>67</v>
      </c>
      <c r="AQ219" s="6">
        <v>0</v>
      </c>
      <c r="AR219" s="6">
        <v>0</v>
      </c>
      <c r="AS219" s="6">
        <v>0</v>
      </c>
      <c r="AT219" s="29" t="str">
        <f>IF(LEN(B219)=0,"",1)</f>
        <v/>
      </c>
      <c r="AU219" t="s">
        <v>60</v>
      </c>
    </row>
    <row r="220" spans="1:47" ht="12.75">
      <c r="A220" s="30" t="str">
        <f>HYPERLINK(IF($AV$1="SCREEN","javascript:DrillDown('../pages/CommonProperty.aspx?1=1&amp;PropertyId="&amp;AG220&amp;"')",""),B220)</f>
        <v/>
      </c>
      <c r="B220" s="20"/>
      <c r="C220" s="21" t="str">
        <f>HYPERLINK(IF($AV$1="SCREEN","javascript:DrillDown('../pages/UnitSwitch.aspx?1=1&amp;UnitId="&amp;V220&amp;"')",""),W220)</f>
        <v xml:space="preserve">15-225  </v>
      </c>
      <c r="D220" s="21" t="str">
        <f>HYPERLINK(IF($AV$1="SCREEN","javascript:DrillDown('../pages/CommonUnitType.aspx?1=1&amp;UnitTypeId="&amp;X220&amp;"')",""),Y220)</f>
        <v xml:space="preserve">at-1-tc </v>
      </c>
      <c r="E220" s="22">
        <v>746</v>
      </c>
      <c r="F220" s="23">
        <v>1</v>
      </c>
      <c r="G220" s="32" t="str">
        <f>HYPERLINK(IF(OR(TRIM(AA220)="VACANT",$AV$1="EXCEL"),"","javascript:DrillDown('../pages/TenantSwitch.aspx?1=1&amp;TenantId="&amp;Z220&amp;"')"),AA220)</f>
        <v>Williams, Javonte</v>
      </c>
      <c r="H220" s="24" t="s">
        <v>71</v>
      </c>
      <c r="I220" s="24" t="s">
        <v>70</v>
      </c>
      <c r="J220" s="23" t="str">
        <f>HYPERLINK(IF($AV$1="SCREEN",IF(TRIM(AD220)="1","javascript:DrillDown('../pages/AffCert50059.aspx?1=1&amp;id="&amp;AB220&amp;"')",IF(TRIM(AD220)="2","javascript:DrillDown('../pages/AffCertTaxCredit.aspx?1=1&amp;id="&amp;AB220&amp;"')",IF(TRIM(AD220)="6","javascript:DrillDown('../pages/AffCertHOME.aspx?1=1&amp;id="&amp;AB220&amp;"')",IF(TRIM(AD220)="7","javascript:DrillDown('../pages/AffCertRD.aspx?1=1&amp;id="&amp;AB220&amp;"')",IF(TRIM(AD220)="8","javascript:DrillDown('../pages/AffCertLocalProgram.aspx?1=1&amp;id="&amp;AB220&amp;"')",""))))),""),AF220)</f>
        <v>MI</v>
      </c>
      <c r="K220" s="25" t="s">
        <v>417</v>
      </c>
      <c r="L220" s="22">
        <v>921</v>
      </c>
      <c r="M220" s="22">
        <v>921</v>
      </c>
      <c r="N220" s="22">
        <v>0</v>
      </c>
      <c r="O220" s="22">
        <v>0</v>
      </c>
      <c r="P220" s="22">
        <v>0</v>
      </c>
      <c r="Q220" s="22">
        <v>921</v>
      </c>
      <c r="R220" s="22">
        <v>0</v>
      </c>
      <c r="S220" s="22">
        <v>0</v>
      </c>
      <c r="T220" s="22">
        <v>921</v>
      </c>
      <c r="U220" s="22">
        <v>0</v>
      </c>
      <c r="V220" s="14">
        <v>51762</v>
      </c>
      <c r="W220" s="8" t="s">
        <v>418</v>
      </c>
      <c r="X220" s="7">
        <v>3529</v>
      </c>
      <c r="Y220" s="8" t="s">
        <v>59</v>
      </c>
      <c r="Z220" s="35">
        <v>163568</v>
      </c>
      <c r="AA220" s="35" t="s">
        <v>419</v>
      </c>
      <c r="AB220" s="9">
        <v>548992</v>
      </c>
      <c r="AC220" s="10" t="s">
        <v>39</v>
      </c>
      <c r="AD220" s="10">
        <v>2</v>
      </c>
      <c r="AE220" s="10">
        <v>0</v>
      </c>
      <c r="AF220" s="10" t="str">
        <f>IF(AE220&gt;0,AC220&amp;"-"&amp;AE220,AC220)</f>
        <v>MI</v>
      </c>
      <c r="AG220" s="10">
        <v>1256</v>
      </c>
      <c r="AH220" s="10" t="s">
        <v>68</v>
      </c>
      <c r="AI220" s="6">
        <v>746</v>
      </c>
      <c r="AJ220" s="6">
        <v>921</v>
      </c>
      <c r="AK220" s="6">
        <v>921</v>
      </c>
      <c r="AL220" s="6">
        <v>0</v>
      </c>
      <c r="AM220" s="6">
        <v>0</v>
      </c>
      <c r="AN220" s="6">
        <v>0</v>
      </c>
      <c r="AO220" s="6">
        <v>921</v>
      </c>
      <c r="AP220" s="6">
        <v>0</v>
      </c>
      <c r="AQ220" s="6">
        <v>0</v>
      </c>
      <c r="AR220" s="6">
        <v>921</v>
      </c>
      <c r="AS220" s="6">
        <v>0</v>
      </c>
      <c r="AT220" s="29" t="str">
        <f>IF(LEN(B220)=0,"",1)</f>
        <v/>
      </c>
      <c r="AU220" t="s">
        <v>60</v>
      </c>
    </row>
    <row r="221" spans="1:47" ht="12.75">
      <c r="A221" s="30" t="str">
        <f>HYPERLINK(IF($AV$1="SCREEN","javascript:DrillDown('../pages/CommonProperty.aspx?1=1&amp;PropertyId="&amp;AG221&amp;"')",""),B221)</f>
        <v/>
      </c>
      <c r="B221" s="20"/>
      <c r="C221" s="21" t="str">
        <f>HYPERLINK(IF($AV$1="SCREEN","javascript:DrillDown('../pages/UnitSwitch.aspx?1=1&amp;UnitId="&amp;V221&amp;"')",""),W221)</f>
        <v xml:space="preserve">15-226  </v>
      </c>
      <c r="D221" s="21" t="str">
        <f>HYPERLINK(IF($AV$1="SCREEN","javascript:DrillDown('../pages/CommonUnitType.aspx?1=1&amp;UnitTypeId="&amp;X221&amp;"')",""),Y221)</f>
        <v xml:space="preserve">at-2-tc </v>
      </c>
      <c r="E221" s="22">
        <v>746</v>
      </c>
      <c r="F221" s="23">
        <v>1</v>
      </c>
      <c r="G221" s="32" t="str">
        <f>HYPERLINK(IF(OR(TRIM(AA221)="VACANT",$AV$1="EXCEL"),"","javascript:DrillDown('../pages/TenantSwitch.aspx?1=1&amp;TenantId="&amp;Z221&amp;"')"),AA221)</f>
        <v>VACANT</v>
      </c>
      <c r="H221" s="24"/>
      <c r="I221" s="24" t="s">
        <v>70</v>
      </c>
      <c r="J221" s="23" t="str">
        <f>HYPERLINK(IF($AV$1="SCREEN",IF(TRIM(AD221)="1","javascript:DrillDown('../pages/AffCert50059.aspx?1=1&amp;id="&amp;AB221&amp;"')",IF(TRIM(AD221)="2","javascript:DrillDown('../pages/AffCertTaxCredit.aspx?1=1&amp;id="&amp;AB221&amp;"')",IF(TRIM(AD221)="6","javascript:DrillDown('../pages/AffCertHOME.aspx?1=1&amp;id="&amp;AB221&amp;"')",IF(TRIM(AD221)="7","javascript:DrillDown('../pages/AffCertRD.aspx?1=1&amp;id="&amp;AB221&amp;"')",IF(TRIM(AD221)="8","javascript:DrillDown('../pages/AffCertLocalProgram.aspx?1=1&amp;id="&amp;AB221&amp;"')",""))))),""),AF221)</f>
        <v/>
      </c>
      <c r="K221" s="25" t="s">
        <v>70</v>
      </c>
      <c r="L221" s="22">
        <v>1101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85</v>
      </c>
      <c r="S221" s="22">
        <v>0</v>
      </c>
      <c r="T221" s="22">
        <v>0</v>
      </c>
      <c r="U221" s="22">
        <v>0</v>
      </c>
      <c r="V221" s="14">
        <v>51770</v>
      </c>
      <c r="W221" s="8" t="s">
        <v>420</v>
      </c>
      <c r="X221" s="7">
        <v>3530</v>
      </c>
      <c r="Y221" s="8" t="s">
        <v>63</v>
      </c>
      <c r="Z221" s="35"/>
      <c r="AA221" s="35" t="s">
        <v>43</v>
      </c>
      <c r="AB221" s="9"/>
      <c r="AC221" s="10" t="s">
        <v>70</v>
      </c>
      <c r="AD221" s="10"/>
      <c r="AE221" s="10"/>
      <c r="AF221" s="10" t="str">
        <f>IF(AE221&gt;0,AC221&amp;"-"&amp;AE221,AC221)</f>
        <v/>
      </c>
      <c r="AG221" s="10">
        <v>1256</v>
      </c>
      <c r="AH221" s="10" t="s">
        <v>68</v>
      </c>
      <c r="AI221" s="6">
        <v>746</v>
      </c>
      <c r="AJ221" s="6">
        <v>1101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6">
        <v>85</v>
      </c>
      <c r="AQ221" s="6">
        <v>0</v>
      </c>
      <c r="AR221" s="6">
        <v>0</v>
      </c>
      <c r="AS221" s="6">
        <v>0</v>
      </c>
      <c r="AT221" s="29" t="str">
        <f>IF(LEN(B221)=0,"",1)</f>
        <v/>
      </c>
      <c r="AU221" t="s">
        <v>60</v>
      </c>
    </row>
    <row r="222" spans="1:47" ht="12.75">
      <c r="A222" s="30" t="str">
        <f>HYPERLINK(IF($AV$1="SCREEN","javascript:DrillDown('../pages/CommonProperty.aspx?1=1&amp;PropertyId="&amp;AG222&amp;"')",""),B222)</f>
        <v/>
      </c>
      <c r="B222" s="20"/>
      <c r="C222" s="21" t="str">
        <f>HYPERLINK(IF($AV$1="SCREEN","javascript:DrillDown('../pages/UnitSwitch.aspx?1=1&amp;UnitId="&amp;V222&amp;"')",""),W222)</f>
        <v xml:space="preserve">15-227  </v>
      </c>
      <c r="D222" s="21" t="str">
        <f>HYPERLINK(IF($AV$1="SCREEN","javascript:DrillDown('../pages/CommonUnitType.aspx?1=1&amp;UnitTypeId="&amp;X222&amp;"')",""),Y222)</f>
        <v xml:space="preserve">at-2-tc </v>
      </c>
      <c r="E222" s="22">
        <v>1030</v>
      </c>
      <c r="F222" s="23">
        <v>2</v>
      </c>
      <c r="G222" s="32" t="str">
        <f>HYPERLINK(IF(OR(TRIM(AA222)="VACANT",$AV$1="EXCEL"),"","javascript:DrillDown('../pages/TenantSwitch.aspx?1=1&amp;TenantId="&amp;Z222&amp;"')"),AA222)</f>
        <v>Pineda-Benites, Junior</v>
      </c>
      <c r="H222" s="24" t="s">
        <v>71</v>
      </c>
      <c r="I222" s="24" t="s">
        <v>70</v>
      </c>
      <c r="J222" s="23" t="str">
        <f>HYPERLINK(IF($AV$1="SCREEN",IF(TRIM(AD222)="1","javascript:DrillDown('../pages/AffCert50059.aspx?1=1&amp;id="&amp;AB222&amp;"')",IF(TRIM(AD222)="2","javascript:DrillDown('../pages/AffCertTaxCredit.aspx?1=1&amp;id="&amp;AB222&amp;"')",IF(TRIM(AD222)="6","javascript:DrillDown('../pages/AffCertHOME.aspx?1=1&amp;id="&amp;AB222&amp;"')",IF(TRIM(AD222)="7","javascript:DrillDown('../pages/AffCertRD.aspx?1=1&amp;id="&amp;AB222&amp;"')",IF(TRIM(AD222)="8","javascript:DrillDown('../pages/AffCertLocalProgram.aspx?1=1&amp;id="&amp;AB222&amp;"')",""))))),""),AF222)</f>
        <v>MI</v>
      </c>
      <c r="K222" s="25" t="s">
        <v>409</v>
      </c>
      <c r="L222" s="22">
        <v>1101</v>
      </c>
      <c r="M222" s="22">
        <v>1101</v>
      </c>
      <c r="N222" s="22">
        <v>0</v>
      </c>
      <c r="O222" s="22">
        <v>0</v>
      </c>
      <c r="P222" s="22">
        <v>0</v>
      </c>
      <c r="Q222" s="22">
        <v>1101</v>
      </c>
      <c r="R222" s="22">
        <v>0</v>
      </c>
      <c r="S222" s="22">
        <v>0</v>
      </c>
      <c r="T222" s="22">
        <v>1101</v>
      </c>
      <c r="U222" s="22">
        <v>0</v>
      </c>
      <c r="V222" s="14">
        <v>51771</v>
      </c>
      <c r="W222" s="8" t="s">
        <v>421</v>
      </c>
      <c r="X222" s="7">
        <v>3530</v>
      </c>
      <c r="Y222" s="8" t="s">
        <v>63</v>
      </c>
      <c r="Z222" s="35">
        <v>163574</v>
      </c>
      <c r="AA222" s="35" t="s">
        <v>422</v>
      </c>
      <c r="AB222" s="9">
        <v>548998</v>
      </c>
      <c r="AC222" s="10" t="s">
        <v>39</v>
      </c>
      <c r="AD222" s="10">
        <v>2</v>
      </c>
      <c r="AE222" s="10">
        <v>0</v>
      </c>
      <c r="AF222" s="10" t="str">
        <f>IF(AE222&gt;0,AC222&amp;"-"&amp;AE222,AC222)</f>
        <v>MI</v>
      </c>
      <c r="AG222" s="10">
        <v>1256</v>
      </c>
      <c r="AH222" s="10" t="s">
        <v>68</v>
      </c>
      <c r="AI222" s="6">
        <v>1030</v>
      </c>
      <c r="AJ222" s="6">
        <v>1101</v>
      </c>
      <c r="AK222" s="6">
        <v>1101</v>
      </c>
      <c r="AL222" s="6">
        <v>0</v>
      </c>
      <c r="AM222" s="6">
        <v>0</v>
      </c>
      <c r="AN222" s="6">
        <v>0</v>
      </c>
      <c r="AO222" s="6">
        <v>1101</v>
      </c>
      <c r="AP222" s="6">
        <v>0</v>
      </c>
      <c r="AQ222" s="6">
        <v>0</v>
      </c>
      <c r="AR222" s="6">
        <v>1101</v>
      </c>
      <c r="AS222" s="6">
        <v>0</v>
      </c>
      <c r="AT222" s="29" t="str">
        <f>IF(LEN(B222)=0,"",1)</f>
        <v/>
      </c>
      <c r="AU222" t="s">
        <v>60</v>
      </c>
    </row>
    <row r="223" spans="1:47" ht="12.75">
      <c r="A223" s="30" t="str">
        <f>HYPERLINK(IF($AV$1="SCREEN","javascript:DrillDown('../pages/CommonProperty.aspx?1=1&amp;PropertyId="&amp;AG223&amp;"')",""),B223)</f>
        <v/>
      </c>
      <c r="B223" s="20"/>
      <c r="C223" s="21" t="str">
        <f>HYPERLINK(IF($AV$1="SCREEN","javascript:DrillDown('../pages/UnitSwitch.aspx?1=1&amp;UnitId="&amp;V223&amp;"')",""),W223)</f>
        <v xml:space="preserve">15-228  </v>
      </c>
      <c r="D223" s="21" t="str">
        <f>HYPERLINK(IF($AV$1="SCREEN","javascript:DrillDown('../pages/CommonUnitType.aspx?1=1&amp;UnitTypeId="&amp;X223&amp;"')",""),Y223)</f>
        <v xml:space="preserve">at-1-tc </v>
      </c>
      <c r="E223" s="22">
        <v>1030</v>
      </c>
      <c r="F223" s="23">
        <v>2</v>
      </c>
      <c r="G223" s="32" t="str">
        <f>HYPERLINK(IF(OR(TRIM(AA223)="VACANT",$AV$1="EXCEL"),"","javascript:DrillDown('../pages/TenantSwitch.aspx?1=1&amp;TenantId="&amp;Z223&amp;"')"),AA223)</f>
        <v>Eaden, Shadow</v>
      </c>
      <c r="H223" s="24" t="s">
        <v>71</v>
      </c>
      <c r="I223" s="24" t="s">
        <v>70</v>
      </c>
      <c r="J223" s="23" t="str">
        <f>HYPERLINK(IF($AV$1="SCREEN",IF(TRIM(AD223)="1","javascript:DrillDown('../pages/AffCert50059.aspx?1=1&amp;id="&amp;AB223&amp;"')",IF(TRIM(AD223)="2","javascript:DrillDown('../pages/AffCertTaxCredit.aspx?1=1&amp;id="&amp;AB223&amp;"')",IF(TRIM(AD223)="6","javascript:DrillDown('../pages/AffCertHOME.aspx?1=1&amp;id="&amp;AB223&amp;"')",IF(TRIM(AD223)="7","javascript:DrillDown('../pages/AffCertRD.aspx?1=1&amp;id="&amp;AB223&amp;"')",IF(TRIM(AD223)="8","javascript:DrillDown('../pages/AffCertLocalProgram.aspx?1=1&amp;id="&amp;AB223&amp;"')",""))))),""),AF223)</f>
        <v>MI</v>
      </c>
      <c r="K223" s="25" t="s">
        <v>423</v>
      </c>
      <c r="L223" s="22">
        <v>921</v>
      </c>
      <c r="M223" s="22">
        <v>847</v>
      </c>
      <c r="N223" s="22">
        <v>0</v>
      </c>
      <c r="O223" s="22">
        <v>0</v>
      </c>
      <c r="P223" s="22">
        <v>847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14">
        <v>51763</v>
      </c>
      <c r="W223" s="8" t="s">
        <v>424</v>
      </c>
      <c r="X223" s="7">
        <v>3529</v>
      </c>
      <c r="Y223" s="8" t="s">
        <v>59</v>
      </c>
      <c r="Z223" s="35">
        <v>163569</v>
      </c>
      <c r="AA223" s="35" t="s">
        <v>425</v>
      </c>
      <c r="AB223" s="9">
        <v>549000</v>
      </c>
      <c r="AC223" s="10" t="s">
        <v>39</v>
      </c>
      <c r="AD223" s="10">
        <v>2</v>
      </c>
      <c r="AE223" s="10">
        <v>0</v>
      </c>
      <c r="AF223" s="10" t="str">
        <f>IF(AE223&gt;0,AC223&amp;"-"&amp;AE223,AC223)</f>
        <v>MI</v>
      </c>
      <c r="AG223" s="10">
        <v>1256</v>
      </c>
      <c r="AH223" s="10" t="s">
        <v>68</v>
      </c>
      <c r="AI223" s="6">
        <v>1030</v>
      </c>
      <c r="AJ223" s="6">
        <v>921</v>
      </c>
      <c r="AK223" s="6">
        <v>847</v>
      </c>
      <c r="AL223" s="6">
        <v>0</v>
      </c>
      <c r="AM223" s="6">
        <v>0</v>
      </c>
      <c r="AN223" s="6">
        <v>847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29" t="str">
        <f>IF(LEN(B223)=0,"",1)</f>
        <v/>
      </c>
      <c r="AU223" t="s">
        <v>60</v>
      </c>
    </row>
    <row r="224" spans="1:47" ht="12.75">
      <c r="A224" s="30" t="str">
        <f>HYPERLINK(IF($AV$1="SCREEN","javascript:DrillDown('../pages/CommonProperty.aspx?1=1&amp;PropertyId="&amp;AG224&amp;"')",""),B224)</f>
        <v/>
      </c>
      <c r="B224" s="20"/>
      <c r="C224" s="21" t="str">
        <f>HYPERLINK(IF($AV$1="SCREEN","javascript:DrillDown('../pages/UnitSwitch.aspx?1=1&amp;UnitId="&amp;V224&amp;"')",""),W224)</f>
        <v xml:space="preserve">15-229  </v>
      </c>
      <c r="D224" s="21" t="str">
        <f>HYPERLINK(IF($AV$1="SCREEN","javascript:DrillDown('../pages/CommonUnitType.aspx?1=1&amp;UnitTypeId="&amp;X224&amp;"')",""),Y224)</f>
        <v xml:space="preserve">at-1-tc </v>
      </c>
      <c r="E224" s="22">
        <v>1030</v>
      </c>
      <c r="F224" s="23">
        <v>2</v>
      </c>
      <c r="G224" s="32" t="str">
        <f>HYPERLINK(IF(OR(TRIM(AA224)="VACANT",$AV$1="EXCEL"),"","javascript:DrillDown('../pages/TenantSwitch.aspx?1=1&amp;TenantId="&amp;Z224&amp;"')"),AA224)</f>
        <v>Lewis, Janiyah</v>
      </c>
      <c r="H224" s="24" t="s">
        <v>71</v>
      </c>
      <c r="I224" s="24" t="s">
        <v>70</v>
      </c>
      <c r="J224" s="23" t="str">
        <f>HYPERLINK(IF($AV$1="SCREEN",IF(TRIM(AD224)="1","javascript:DrillDown('../pages/AffCert50059.aspx?1=1&amp;id="&amp;AB224&amp;"')",IF(TRIM(AD224)="2","javascript:DrillDown('../pages/AffCertTaxCredit.aspx?1=1&amp;id="&amp;AB224&amp;"')",IF(TRIM(AD224)="6","javascript:DrillDown('../pages/AffCertHOME.aspx?1=1&amp;id="&amp;AB224&amp;"')",IF(TRIM(AD224)="7","javascript:DrillDown('../pages/AffCertRD.aspx?1=1&amp;id="&amp;AB224&amp;"')",IF(TRIM(AD224)="8","javascript:DrillDown('../pages/AffCertLocalProgram.aspx?1=1&amp;id="&amp;AB224&amp;"')",""))))),""),AF224)</f>
        <v>MI</v>
      </c>
      <c r="K224" s="25" t="s">
        <v>426</v>
      </c>
      <c r="L224" s="22">
        <v>921</v>
      </c>
      <c r="M224" s="22">
        <v>921</v>
      </c>
      <c r="N224" s="22">
        <v>0</v>
      </c>
      <c r="O224" s="22">
        <v>0</v>
      </c>
      <c r="P224" s="22">
        <v>0</v>
      </c>
      <c r="Q224" s="22">
        <v>921</v>
      </c>
      <c r="R224" s="22">
        <v>0</v>
      </c>
      <c r="S224" s="22">
        <v>0</v>
      </c>
      <c r="T224" s="22">
        <v>921</v>
      </c>
      <c r="U224" s="22">
        <v>0</v>
      </c>
      <c r="V224" s="14">
        <v>51764</v>
      </c>
      <c r="W224" s="8" t="s">
        <v>427</v>
      </c>
      <c r="X224" s="7">
        <v>3529</v>
      </c>
      <c r="Y224" s="8" t="s">
        <v>59</v>
      </c>
      <c r="Z224" s="35">
        <v>163570</v>
      </c>
      <c r="AA224" s="35" t="s">
        <v>428</v>
      </c>
      <c r="AB224" s="9">
        <v>551479</v>
      </c>
      <c r="AC224" s="10" t="s">
        <v>39</v>
      </c>
      <c r="AD224" s="10">
        <v>2</v>
      </c>
      <c r="AE224" s="10">
        <v>0</v>
      </c>
      <c r="AF224" s="10" t="str">
        <f>IF(AE224&gt;0,AC224&amp;"-"&amp;AE224,AC224)</f>
        <v>MI</v>
      </c>
      <c r="AG224" s="10">
        <v>1256</v>
      </c>
      <c r="AH224" s="10" t="s">
        <v>68</v>
      </c>
      <c r="AI224" s="6">
        <v>1030</v>
      </c>
      <c r="AJ224" s="6">
        <v>921</v>
      </c>
      <c r="AK224" s="6">
        <v>921</v>
      </c>
      <c r="AL224" s="6">
        <v>0</v>
      </c>
      <c r="AM224" s="6">
        <v>0</v>
      </c>
      <c r="AN224" s="6">
        <v>0</v>
      </c>
      <c r="AO224" s="6">
        <v>921</v>
      </c>
      <c r="AP224" s="6">
        <v>0</v>
      </c>
      <c r="AQ224" s="6">
        <v>0</v>
      </c>
      <c r="AR224" s="6">
        <v>921</v>
      </c>
      <c r="AS224" s="6">
        <v>0</v>
      </c>
      <c r="AT224" s="29" t="str">
        <f>IF(LEN(B224)=0,"",1)</f>
        <v/>
      </c>
      <c r="AU224" t="s">
        <v>60</v>
      </c>
    </row>
    <row r="225" spans="1:47" ht="12.75">
      <c r="A225" s="30" t="str">
        <f>HYPERLINK(IF($AV$1="SCREEN","javascript:DrillDown('../pages/CommonProperty.aspx?1=1&amp;PropertyId="&amp;AG225&amp;"')",""),B225)</f>
        <v/>
      </c>
      <c r="B225" s="20"/>
      <c r="C225" s="21" t="str">
        <f>HYPERLINK(IF($AV$1="SCREEN","javascript:DrillDown('../pages/UnitSwitch.aspx?1=1&amp;UnitId="&amp;V225&amp;"')",""),W225)</f>
        <v xml:space="preserve">15-230  </v>
      </c>
      <c r="D225" s="21" t="str">
        <f>HYPERLINK(IF($AV$1="SCREEN","javascript:DrillDown('../pages/CommonUnitType.aspx?1=1&amp;UnitTypeId="&amp;X225&amp;"')",""),Y225)</f>
        <v xml:space="preserve">at-2-tc </v>
      </c>
      <c r="E225" s="22">
        <v>1030</v>
      </c>
      <c r="F225" s="23">
        <v>2</v>
      </c>
      <c r="G225" s="32" t="str">
        <f>HYPERLINK(IF(OR(TRIM(AA225)="VACANT",$AV$1="EXCEL"),"","javascript:DrillDown('../pages/TenantSwitch.aspx?1=1&amp;TenantId="&amp;Z225&amp;"')"),AA225)</f>
        <v>Trahan, Holly</v>
      </c>
      <c r="H225" s="24" t="s">
        <v>71</v>
      </c>
      <c r="I225" s="24" t="s">
        <v>70</v>
      </c>
      <c r="J225" s="23" t="str">
        <f>HYPERLINK(IF($AV$1="SCREEN",IF(TRIM(AD225)="1","javascript:DrillDown('../pages/AffCert50059.aspx?1=1&amp;id="&amp;AB225&amp;"')",IF(TRIM(AD225)="2","javascript:DrillDown('../pages/AffCertTaxCredit.aspx?1=1&amp;id="&amp;AB225&amp;"')",IF(TRIM(AD225)="6","javascript:DrillDown('../pages/AffCertHOME.aspx?1=1&amp;id="&amp;AB225&amp;"')",IF(TRIM(AD225)="7","javascript:DrillDown('../pages/AffCertRD.aspx?1=1&amp;id="&amp;AB225&amp;"')",IF(TRIM(AD225)="8","javascript:DrillDown('../pages/AffCertLocalProgram.aspx?1=1&amp;id="&amp;AB225&amp;"')",""))))),""),AF225)</f>
        <v>MI</v>
      </c>
      <c r="K225" s="25" t="s">
        <v>429</v>
      </c>
      <c r="L225" s="22">
        <v>1101</v>
      </c>
      <c r="M225" s="22">
        <v>880</v>
      </c>
      <c r="N225" s="22">
        <v>0</v>
      </c>
      <c r="O225" s="22">
        <v>0</v>
      </c>
      <c r="P225" s="22">
        <v>0</v>
      </c>
      <c r="Q225" s="22">
        <v>880</v>
      </c>
      <c r="R225" s="22">
        <v>0</v>
      </c>
      <c r="S225" s="22">
        <v>0</v>
      </c>
      <c r="T225" s="22">
        <v>880</v>
      </c>
      <c r="U225" s="22">
        <v>0</v>
      </c>
      <c r="V225" s="14">
        <v>51772</v>
      </c>
      <c r="W225" s="8" t="s">
        <v>430</v>
      </c>
      <c r="X225" s="7">
        <v>3530</v>
      </c>
      <c r="Y225" s="8" t="s">
        <v>63</v>
      </c>
      <c r="Z225" s="35">
        <v>163575</v>
      </c>
      <c r="AA225" s="35" t="s">
        <v>431</v>
      </c>
      <c r="AB225" s="9">
        <v>549004</v>
      </c>
      <c r="AC225" s="10" t="s">
        <v>39</v>
      </c>
      <c r="AD225" s="10">
        <v>2</v>
      </c>
      <c r="AE225" s="10">
        <v>0</v>
      </c>
      <c r="AF225" s="10" t="str">
        <f>IF(AE225&gt;0,AC225&amp;"-"&amp;AE225,AC225)</f>
        <v>MI</v>
      </c>
      <c r="AG225" s="10">
        <v>1256</v>
      </c>
      <c r="AH225" s="10" t="s">
        <v>68</v>
      </c>
      <c r="AI225" s="6">
        <v>1030</v>
      </c>
      <c r="AJ225" s="6">
        <v>1101</v>
      </c>
      <c r="AK225" s="6">
        <v>880</v>
      </c>
      <c r="AL225" s="6">
        <v>0</v>
      </c>
      <c r="AM225" s="6">
        <v>0</v>
      </c>
      <c r="AN225" s="6">
        <v>0</v>
      </c>
      <c r="AO225" s="6">
        <v>880</v>
      </c>
      <c r="AP225" s="6">
        <v>0</v>
      </c>
      <c r="AQ225" s="6">
        <v>0</v>
      </c>
      <c r="AR225" s="6">
        <v>880</v>
      </c>
      <c r="AS225" s="6">
        <v>0</v>
      </c>
      <c r="AT225" s="29" t="str">
        <f>IF(LEN(B225)=0,"",1)</f>
        <v/>
      </c>
      <c r="AU225" t="s">
        <v>60</v>
      </c>
    </row>
    <row r="226" spans="1:47" ht="12.75">
      <c r="A226" s="30" t="str">
        <f>HYPERLINK(IF($AV$1="SCREEN","javascript:DrillDown('../pages/CommonProperty.aspx?1=1&amp;PropertyId="&amp;AG226&amp;"')",""),B226)</f>
        <v/>
      </c>
      <c r="B226" s="20"/>
      <c r="C226" s="21" t="str">
        <f>HYPERLINK(IF($AV$1="SCREEN","javascript:DrillDown('../pages/UnitSwitch.aspx?1=1&amp;UnitId="&amp;V226&amp;"')",""),W226)</f>
        <v xml:space="preserve">15-231  </v>
      </c>
      <c r="D226" s="21" t="str">
        <f>HYPERLINK(IF($AV$1="SCREEN","javascript:DrillDown('../pages/CommonUnitType.aspx?1=1&amp;UnitTypeId="&amp;X226&amp;"')",""),Y226)</f>
        <v xml:space="preserve">at-2-tc </v>
      </c>
      <c r="E226" s="22">
        <v>746</v>
      </c>
      <c r="F226" s="23">
        <v>1</v>
      </c>
      <c r="G226" s="32" t="str">
        <f>HYPERLINK(IF(OR(TRIM(AA226)="VACANT",$AV$1="EXCEL"),"","javascript:DrillDown('../pages/TenantSwitch.aspx?1=1&amp;TenantId="&amp;Z226&amp;"')"),AA226)</f>
        <v>VACANT</v>
      </c>
      <c r="H226" s="24"/>
      <c r="I226" s="24" t="s">
        <v>70</v>
      </c>
      <c r="J226" s="23" t="str">
        <f>HYPERLINK(IF($AV$1="SCREEN",IF(TRIM(AD226)="1","javascript:DrillDown('../pages/AffCert50059.aspx?1=1&amp;id="&amp;AB226&amp;"')",IF(TRIM(AD226)="2","javascript:DrillDown('../pages/AffCertTaxCredit.aspx?1=1&amp;id="&amp;AB226&amp;"')",IF(TRIM(AD226)="6","javascript:DrillDown('../pages/AffCertHOME.aspx?1=1&amp;id="&amp;AB226&amp;"')",IF(TRIM(AD226)="7","javascript:DrillDown('../pages/AffCertRD.aspx?1=1&amp;id="&amp;AB226&amp;"')",IF(TRIM(AD226)="8","javascript:DrillDown('../pages/AffCertLocalProgram.aspx?1=1&amp;id="&amp;AB226&amp;"')",""))))),""),AF226)</f>
        <v/>
      </c>
      <c r="K226" s="25" t="s">
        <v>70</v>
      </c>
      <c r="L226" s="22">
        <v>1101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85</v>
      </c>
      <c r="S226" s="22">
        <v>0</v>
      </c>
      <c r="T226" s="22">
        <v>0</v>
      </c>
      <c r="U226" s="22">
        <v>0</v>
      </c>
      <c r="V226" s="14">
        <v>51773</v>
      </c>
      <c r="W226" s="8" t="s">
        <v>432</v>
      </c>
      <c r="X226" s="7">
        <v>3530</v>
      </c>
      <c r="Y226" s="8" t="s">
        <v>63</v>
      </c>
      <c r="Z226" s="35"/>
      <c r="AA226" s="35" t="s">
        <v>43</v>
      </c>
      <c r="AB226" s="9"/>
      <c r="AC226" s="10" t="s">
        <v>70</v>
      </c>
      <c r="AD226" s="10"/>
      <c r="AE226" s="10"/>
      <c r="AF226" s="10" t="str">
        <f>IF(AE226&gt;0,AC226&amp;"-"&amp;AE226,AC226)</f>
        <v/>
      </c>
      <c r="AG226" s="10">
        <v>1256</v>
      </c>
      <c r="AH226" s="10" t="s">
        <v>68</v>
      </c>
      <c r="AI226" s="6">
        <v>746</v>
      </c>
      <c r="AJ226" s="6">
        <v>1101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85</v>
      </c>
      <c r="AQ226" s="6">
        <v>0</v>
      </c>
      <c r="AR226" s="6">
        <v>0</v>
      </c>
      <c r="AS226" s="6">
        <v>0</v>
      </c>
      <c r="AT226" s="29" t="str">
        <f>IF(LEN(B226)=0,"",1)</f>
        <v/>
      </c>
      <c r="AU226" t="s">
        <v>60</v>
      </c>
    </row>
    <row r="227" spans="1:47" ht="12.75">
      <c r="A227" s="30" t="str">
        <f>HYPERLINK(IF($AV$1="SCREEN","javascript:DrillDown('../pages/CommonProperty.aspx?1=1&amp;PropertyId="&amp;AG227&amp;"')",""),B227)</f>
        <v/>
      </c>
      <c r="B227" s="20"/>
      <c r="C227" s="21" t="str">
        <f>HYPERLINK(IF($AV$1="SCREEN","javascript:DrillDown('../pages/UnitSwitch.aspx?1=1&amp;UnitId="&amp;V227&amp;"')",""),W227)</f>
        <v xml:space="preserve">15-232  </v>
      </c>
      <c r="D227" s="21" t="str">
        <f>HYPERLINK(IF($AV$1="SCREEN","javascript:DrillDown('../pages/CommonUnitType.aspx?1=1&amp;UnitTypeId="&amp;X227&amp;"')",""),Y227)</f>
        <v xml:space="preserve">at-1-tc </v>
      </c>
      <c r="E227" s="22">
        <v>746</v>
      </c>
      <c r="F227" s="23">
        <v>1</v>
      </c>
      <c r="G227" s="32" t="str">
        <f>HYPERLINK(IF(OR(TRIM(AA227)="VACANT",$AV$1="EXCEL"),"","javascript:DrillDown('../pages/TenantSwitch.aspx?1=1&amp;TenantId="&amp;Z227&amp;"')"),AA227)</f>
        <v>Manuel, Demetrius</v>
      </c>
      <c r="H227" s="24" t="s">
        <v>71</v>
      </c>
      <c r="I227" s="24" t="s">
        <v>70</v>
      </c>
      <c r="J227" s="23" t="str">
        <f>HYPERLINK(IF($AV$1="SCREEN",IF(TRIM(AD227)="1","javascript:DrillDown('../pages/AffCert50059.aspx?1=1&amp;id="&amp;AB227&amp;"')",IF(TRIM(AD227)="2","javascript:DrillDown('../pages/AffCertTaxCredit.aspx?1=1&amp;id="&amp;AB227&amp;"')",IF(TRIM(AD227)="6","javascript:DrillDown('../pages/AffCertHOME.aspx?1=1&amp;id="&amp;AB227&amp;"')",IF(TRIM(AD227)="7","javascript:DrillDown('../pages/AffCertRD.aspx?1=1&amp;id="&amp;AB227&amp;"')",IF(TRIM(AD227)="8","javascript:DrillDown('../pages/AffCertLocalProgram.aspx?1=1&amp;id="&amp;AB227&amp;"')",""))))),""),AF227)</f>
        <v>MI</v>
      </c>
      <c r="K227" s="25" t="s">
        <v>433</v>
      </c>
      <c r="L227" s="22">
        <v>921</v>
      </c>
      <c r="M227" s="22">
        <v>847</v>
      </c>
      <c r="N227" s="22">
        <v>0</v>
      </c>
      <c r="O227" s="22">
        <v>0</v>
      </c>
      <c r="P227" s="22">
        <v>0</v>
      </c>
      <c r="Q227" s="22">
        <v>847</v>
      </c>
      <c r="R227" s="22">
        <v>0</v>
      </c>
      <c r="S227" s="22">
        <v>0</v>
      </c>
      <c r="T227" s="22">
        <v>847</v>
      </c>
      <c r="U227" s="22">
        <v>0</v>
      </c>
      <c r="V227" s="14">
        <v>51765</v>
      </c>
      <c r="W227" s="8" t="s">
        <v>434</v>
      </c>
      <c r="X227" s="7">
        <v>3529</v>
      </c>
      <c r="Y227" s="8" t="s">
        <v>59</v>
      </c>
      <c r="Z227" s="35">
        <v>163571</v>
      </c>
      <c r="AA227" s="35" t="s">
        <v>435</v>
      </c>
      <c r="AB227" s="9">
        <v>549006</v>
      </c>
      <c r="AC227" s="10" t="s">
        <v>39</v>
      </c>
      <c r="AD227" s="10">
        <v>2</v>
      </c>
      <c r="AE227" s="10">
        <v>0</v>
      </c>
      <c r="AF227" s="10" t="str">
        <f>IF(AE227&gt;0,AC227&amp;"-"&amp;AE227,AC227)</f>
        <v>MI</v>
      </c>
      <c r="AG227" s="10">
        <v>1256</v>
      </c>
      <c r="AH227" s="10" t="s">
        <v>68</v>
      </c>
      <c r="AI227" s="6">
        <v>746</v>
      </c>
      <c r="AJ227" s="6">
        <v>921</v>
      </c>
      <c r="AK227" s="6">
        <v>847</v>
      </c>
      <c r="AL227" s="6">
        <v>0</v>
      </c>
      <c r="AM227" s="6">
        <v>0</v>
      </c>
      <c r="AN227" s="6">
        <v>0</v>
      </c>
      <c r="AO227" s="6">
        <v>847</v>
      </c>
      <c r="AP227" s="6">
        <v>0</v>
      </c>
      <c r="AQ227" s="6">
        <v>0</v>
      </c>
      <c r="AR227" s="6">
        <v>847</v>
      </c>
      <c r="AS227" s="6">
        <v>0</v>
      </c>
      <c r="AT227" s="29" t="str">
        <f>IF(LEN(B227)=0,"",1)</f>
        <v/>
      </c>
      <c r="AU227" t="s">
        <v>60</v>
      </c>
    </row>
    <row r="228" spans="1:47" ht="12.75">
      <c r="A228" s="30" t="str">
        <f>HYPERLINK(IF($AV$1="SCREEN","javascript:DrillDown('../pages/CommonProperty.aspx?1=1&amp;PropertyId="&amp;AG228&amp;"')",""),B228)</f>
        <v/>
      </c>
      <c r="B228" s="20"/>
      <c r="C228" s="21" t="str">
        <f>HYPERLINK(IF($AV$1="SCREEN","javascript:DrillDown('../pages/UnitSwitch.aspx?1=1&amp;UnitId="&amp;V228&amp;"')",""),W228)</f>
        <v xml:space="preserve">16-133  </v>
      </c>
      <c r="D228" s="21" t="str">
        <f>HYPERLINK(IF($AV$1="SCREEN","javascript:DrillDown('../pages/CommonUnitType.aspx?1=1&amp;UnitTypeId="&amp;X228&amp;"')",""),Y228)</f>
        <v xml:space="preserve">at-1-tc </v>
      </c>
      <c r="E228" s="22">
        <v>746</v>
      </c>
      <c r="F228" s="23">
        <v>1</v>
      </c>
      <c r="G228" s="32" t="str">
        <f>HYPERLINK(IF(OR(TRIM(AA228)="VACANT",$AV$1="EXCEL"),"","javascript:DrillDown('../pages/TenantSwitch.aspx?1=1&amp;TenantId="&amp;Z228&amp;"')"),AA228)</f>
        <v>VACANT</v>
      </c>
      <c r="H228" s="24"/>
      <c r="I228" s="24" t="s">
        <v>70</v>
      </c>
      <c r="J228" s="23" t="str">
        <f>HYPERLINK(IF($AV$1="SCREEN",IF(TRIM(AD228)="1","javascript:DrillDown('../pages/AffCert50059.aspx?1=1&amp;id="&amp;AB228&amp;"')",IF(TRIM(AD228)="2","javascript:DrillDown('../pages/AffCertTaxCredit.aspx?1=1&amp;id="&amp;AB228&amp;"')",IF(TRIM(AD228)="6","javascript:DrillDown('../pages/AffCertHOME.aspx?1=1&amp;id="&amp;AB228&amp;"')",IF(TRIM(AD228)="7","javascript:DrillDown('../pages/AffCertRD.aspx?1=1&amp;id="&amp;AB228&amp;"')",IF(TRIM(AD228)="8","javascript:DrillDown('../pages/AffCertLocalProgram.aspx?1=1&amp;id="&amp;AB228&amp;"')",""))))),""),AF228)</f>
        <v/>
      </c>
      <c r="K228" s="25" t="s">
        <v>70</v>
      </c>
      <c r="L228" s="22">
        <v>921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67</v>
      </c>
      <c r="S228" s="22">
        <v>0</v>
      </c>
      <c r="T228" s="22">
        <v>0</v>
      </c>
      <c r="U228" s="22">
        <v>0</v>
      </c>
      <c r="V228" s="14">
        <v>51774</v>
      </c>
      <c r="W228" s="8" t="s">
        <v>436</v>
      </c>
      <c r="X228" s="7">
        <v>3529</v>
      </c>
      <c r="Y228" s="8" t="s">
        <v>59</v>
      </c>
      <c r="Z228" s="35"/>
      <c r="AA228" s="35" t="s">
        <v>43</v>
      </c>
      <c r="AB228" s="9"/>
      <c r="AC228" s="10" t="s">
        <v>70</v>
      </c>
      <c r="AD228" s="10"/>
      <c r="AE228" s="10"/>
      <c r="AF228" s="10" t="str">
        <f>IF(AE228&gt;0,AC228&amp;"-"&amp;AE228,AC228)</f>
        <v/>
      </c>
      <c r="AG228" s="10">
        <v>1256</v>
      </c>
      <c r="AH228" s="10" t="s">
        <v>68</v>
      </c>
      <c r="AI228" s="6">
        <v>746</v>
      </c>
      <c r="AJ228" s="6">
        <v>921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67</v>
      </c>
      <c r="AQ228" s="6">
        <v>0</v>
      </c>
      <c r="AR228" s="6">
        <v>0</v>
      </c>
      <c r="AS228" s="6">
        <v>0</v>
      </c>
      <c r="AT228" s="29" t="str">
        <f>IF(LEN(B228)=0,"",1)</f>
        <v/>
      </c>
      <c r="AU228" t="s">
        <v>60</v>
      </c>
    </row>
    <row r="229" spans="1:47" ht="12.75">
      <c r="A229" s="30" t="str">
        <f>HYPERLINK(IF($AV$1="SCREEN","javascript:DrillDown('../pages/CommonProperty.aspx?1=1&amp;PropertyId="&amp;AG229&amp;"')",""),B229)</f>
        <v/>
      </c>
      <c r="B229" s="20"/>
      <c r="C229" s="21" t="str">
        <f>HYPERLINK(IF($AV$1="SCREEN","javascript:DrillDown('../pages/UnitSwitch.aspx?1=1&amp;UnitId="&amp;V229&amp;"')",""),W229)</f>
        <v xml:space="preserve">16-134  </v>
      </c>
      <c r="D229" s="21" t="str">
        <f>HYPERLINK(IF($AV$1="SCREEN","javascript:DrillDown('../pages/CommonUnitType.aspx?1=1&amp;UnitTypeId="&amp;X229&amp;"')",""),Y229)</f>
        <v xml:space="preserve">at-2-tc </v>
      </c>
      <c r="E229" s="22">
        <v>746</v>
      </c>
      <c r="F229" s="23">
        <v>1</v>
      </c>
      <c r="G229" s="32" t="str">
        <f>HYPERLINK(IF(OR(TRIM(AA229)="VACANT",$AV$1="EXCEL"),"","javascript:DrillDown('../pages/TenantSwitch.aspx?1=1&amp;TenantId="&amp;Z229&amp;"')"),AA229)</f>
        <v>VACANT</v>
      </c>
      <c r="H229" s="24"/>
      <c r="I229" s="24" t="s">
        <v>70</v>
      </c>
      <c r="J229" s="23" t="str">
        <f>HYPERLINK(IF($AV$1="SCREEN",IF(TRIM(AD229)="1","javascript:DrillDown('../pages/AffCert50059.aspx?1=1&amp;id="&amp;AB229&amp;"')",IF(TRIM(AD229)="2","javascript:DrillDown('../pages/AffCertTaxCredit.aspx?1=1&amp;id="&amp;AB229&amp;"')",IF(TRIM(AD229)="6","javascript:DrillDown('../pages/AffCertHOME.aspx?1=1&amp;id="&amp;AB229&amp;"')",IF(TRIM(AD229)="7","javascript:DrillDown('../pages/AffCertRD.aspx?1=1&amp;id="&amp;AB229&amp;"')",IF(TRIM(AD229)="8","javascript:DrillDown('../pages/AffCertLocalProgram.aspx?1=1&amp;id="&amp;AB229&amp;"')",""))))),""),AF229)</f>
        <v/>
      </c>
      <c r="K229" s="25" t="s">
        <v>70</v>
      </c>
      <c r="L229" s="22">
        <v>1101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85</v>
      </c>
      <c r="S229" s="22">
        <v>0</v>
      </c>
      <c r="T229" s="22">
        <v>0</v>
      </c>
      <c r="U229" s="22">
        <v>0</v>
      </c>
      <c r="V229" s="14">
        <v>51782</v>
      </c>
      <c r="W229" s="8" t="s">
        <v>437</v>
      </c>
      <c r="X229" s="7">
        <v>3530</v>
      </c>
      <c r="Y229" s="8" t="s">
        <v>63</v>
      </c>
      <c r="Z229" s="35"/>
      <c r="AA229" s="35" t="s">
        <v>43</v>
      </c>
      <c r="AB229" s="9"/>
      <c r="AC229" s="10" t="s">
        <v>70</v>
      </c>
      <c r="AD229" s="10"/>
      <c r="AE229" s="10"/>
      <c r="AF229" s="10" t="str">
        <f>IF(AE229&gt;0,AC229&amp;"-"&amp;AE229,AC229)</f>
        <v/>
      </c>
      <c r="AG229" s="10">
        <v>1256</v>
      </c>
      <c r="AH229" s="10" t="s">
        <v>68</v>
      </c>
      <c r="AI229" s="6">
        <v>746</v>
      </c>
      <c r="AJ229" s="6">
        <v>1101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85</v>
      </c>
      <c r="AQ229" s="6">
        <v>0</v>
      </c>
      <c r="AR229" s="6">
        <v>0</v>
      </c>
      <c r="AS229" s="6">
        <v>0</v>
      </c>
      <c r="AT229" s="29" t="str">
        <f>IF(LEN(B229)=0,"",1)</f>
        <v/>
      </c>
      <c r="AU229" t="s">
        <v>60</v>
      </c>
    </row>
    <row r="230" spans="1:47" ht="12.75">
      <c r="A230" s="30" t="str">
        <f>HYPERLINK(IF($AV$1="SCREEN","javascript:DrillDown('../pages/CommonProperty.aspx?1=1&amp;PropertyId="&amp;AG230&amp;"')",""),B230)</f>
        <v/>
      </c>
      <c r="B230" s="20"/>
      <c r="C230" s="21" t="str">
        <f>HYPERLINK(IF($AV$1="SCREEN","javascript:DrillDown('../pages/UnitSwitch.aspx?1=1&amp;UnitId="&amp;V230&amp;"')",""),W230)</f>
        <v xml:space="preserve">16-135  </v>
      </c>
      <c r="D230" s="21" t="str">
        <f>HYPERLINK(IF($AV$1="SCREEN","javascript:DrillDown('../pages/CommonUnitType.aspx?1=1&amp;UnitTypeId="&amp;X230&amp;"')",""),Y230)</f>
        <v xml:space="preserve">at-2-tc </v>
      </c>
      <c r="E230" s="22">
        <v>1030</v>
      </c>
      <c r="F230" s="23">
        <v>2</v>
      </c>
      <c r="G230" s="32" t="str">
        <f>HYPERLINK(IF(OR(TRIM(AA230)="VACANT",$AV$1="EXCEL"),"","javascript:DrillDown('../pages/TenantSwitch.aspx?1=1&amp;TenantId="&amp;Z230&amp;"')"),AA230)</f>
        <v>VACANT</v>
      </c>
      <c r="H230" s="24"/>
      <c r="I230" s="24" t="s">
        <v>70</v>
      </c>
      <c r="J230" s="23" t="str">
        <f>HYPERLINK(IF($AV$1="SCREEN",IF(TRIM(AD230)="1","javascript:DrillDown('../pages/AffCert50059.aspx?1=1&amp;id="&amp;AB230&amp;"')",IF(TRIM(AD230)="2","javascript:DrillDown('../pages/AffCertTaxCredit.aspx?1=1&amp;id="&amp;AB230&amp;"')",IF(TRIM(AD230)="6","javascript:DrillDown('../pages/AffCertHOME.aspx?1=1&amp;id="&amp;AB230&amp;"')",IF(TRIM(AD230)="7","javascript:DrillDown('../pages/AffCertRD.aspx?1=1&amp;id="&amp;AB230&amp;"')",IF(TRIM(AD230)="8","javascript:DrillDown('../pages/AffCertLocalProgram.aspx?1=1&amp;id="&amp;AB230&amp;"')",""))))),""),AF230)</f>
        <v/>
      </c>
      <c r="K230" s="25" t="s">
        <v>70</v>
      </c>
      <c r="L230" s="22">
        <v>1101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85</v>
      </c>
      <c r="S230" s="22">
        <v>0</v>
      </c>
      <c r="T230" s="22">
        <v>0</v>
      </c>
      <c r="U230" s="22">
        <v>0</v>
      </c>
      <c r="V230" s="14">
        <v>51783</v>
      </c>
      <c r="W230" s="8" t="s">
        <v>438</v>
      </c>
      <c r="X230" s="7">
        <v>3530</v>
      </c>
      <c r="Y230" s="8" t="s">
        <v>63</v>
      </c>
      <c r="Z230" s="35"/>
      <c r="AA230" s="35" t="s">
        <v>43</v>
      </c>
      <c r="AB230" s="9"/>
      <c r="AC230" s="10" t="s">
        <v>70</v>
      </c>
      <c r="AD230" s="10"/>
      <c r="AE230" s="10"/>
      <c r="AF230" s="10" t="str">
        <f>IF(AE230&gt;0,AC230&amp;"-"&amp;AE230,AC230)</f>
        <v/>
      </c>
      <c r="AG230" s="10">
        <v>1256</v>
      </c>
      <c r="AH230" s="10" t="s">
        <v>68</v>
      </c>
      <c r="AI230" s="6">
        <v>1030</v>
      </c>
      <c r="AJ230" s="6">
        <v>1101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85</v>
      </c>
      <c r="AQ230" s="6">
        <v>0</v>
      </c>
      <c r="AR230" s="6">
        <v>0</v>
      </c>
      <c r="AS230" s="6">
        <v>0</v>
      </c>
      <c r="AT230" s="29" t="str">
        <f>IF(LEN(B230)=0,"",1)</f>
        <v/>
      </c>
      <c r="AU230" t="s">
        <v>60</v>
      </c>
    </row>
    <row r="231" spans="1:47" ht="12.75">
      <c r="A231" s="30" t="str">
        <f>HYPERLINK(IF($AV$1="SCREEN","javascript:DrillDown('../pages/CommonProperty.aspx?1=1&amp;PropertyId="&amp;AG231&amp;"')",""),B231)</f>
        <v/>
      </c>
      <c r="B231" s="20"/>
      <c r="C231" s="21" t="str">
        <f>HYPERLINK(IF($AV$1="SCREEN","javascript:DrillDown('../pages/UnitSwitch.aspx?1=1&amp;UnitId="&amp;V231&amp;"')",""),W231)</f>
        <v xml:space="preserve">16-136  </v>
      </c>
      <c r="D231" s="21" t="str">
        <f>HYPERLINK(IF($AV$1="SCREEN","javascript:DrillDown('../pages/CommonUnitType.aspx?1=1&amp;UnitTypeId="&amp;X231&amp;"')",""),Y231)</f>
        <v xml:space="preserve">at-1-tc </v>
      </c>
      <c r="E231" s="22">
        <v>1030</v>
      </c>
      <c r="F231" s="23">
        <v>2</v>
      </c>
      <c r="G231" s="32" t="str">
        <f>HYPERLINK(IF(OR(TRIM(AA231)="VACANT",$AV$1="EXCEL"),"","javascript:DrillDown('../pages/TenantSwitch.aspx?1=1&amp;TenantId="&amp;Z231&amp;"')"),AA231)</f>
        <v>VACANT</v>
      </c>
      <c r="H231" s="24"/>
      <c r="I231" s="24" t="s">
        <v>70</v>
      </c>
      <c r="J231" s="23" t="str">
        <f>HYPERLINK(IF($AV$1="SCREEN",IF(TRIM(AD231)="1","javascript:DrillDown('../pages/AffCert50059.aspx?1=1&amp;id="&amp;AB231&amp;"')",IF(TRIM(AD231)="2","javascript:DrillDown('../pages/AffCertTaxCredit.aspx?1=1&amp;id="&amp;AB231&amp;"')",IF(TRIM(AD231)="6","javascript:DrillDown('../pages/AffCertHOME.aspx?1=1&amp;id="&amp;AB231&amp;"')",IF(TRIM(AD231)="7","javascript:DrillDown('../pages/AffCertRD.aspx?1=1&amp;id="&amp;AB231&amp;"')",IF(TRIM(AD231)="8","javascript:DrillDown('../pages/AffCertLocalProgram.aspx?1=1&amp;id="&amp;AB231&amp;"')",""))))),""),AF231)</f>
        <v/>
      </c>
      <c r="K231" s="25" t="s">
        <v>70</v>
      </c>
      <c r="L231" s="22">
        <v>921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67</v>
      </c>
      <c r="S231" s="22">
        <v>0</v>
      </c>
      <c r="T231" s="22">
        <v>0</v>
      </c>
      <c r="U231" s="22">
        <v>0</v>
      </c>
      <c r="V231" s="14">
        <v>51775</v>
      </c>
      <c r="W231" s="8" t="s">
        <v>439</v>
      </c>
      <c r="X231" s="7">
        <v>3529</v>
      </c>
      <c r="Y231" s="8" t="s">
        <v>59</v>
      </c>
      <c r="Z231" s="35"/>
      <c r="AA231" s="35" t="s">
        <v>43</v>
      </c>
      <c r="AB231" s="9"/>
      <c r="AC231" s="10" t="s">
        <v>70</v>
      </c>
      <c r="AD231" s="10"/>
      <c r="AE231" s="10"/>
      <c r="AF231" s="10" t="str">
        <f>IF(AE231&gt;0,AC231&amp;"-"&amp;AE231,AC231)</f>
        <v/>
      </c>
      <c r="AG231" s="10">
        <v>1256</v>
      </c>
      <c r="AH231" s="10" t="s">
        <v>68</v>
      </c>
      <c r="AI231" s="6">
        <v>1030</v>
      </c>
      <c r="AJ231" s="6">
        <v>921</v>
      </c>
      <c r="AK231" s="6">
        <v>0</v>
      </c>
      <c r="AL231" s="6">
        <v>0</v>
      </c>
      <c r="AM231" s="6">
        <v>0</v>
      </c>
      <c r="AN231" s="6">
        <v>0</v>
      </c>
      <c r="AO231" s="6">
        <v>0</v>
      </c>
      <c r="AP231" s="6">
        <v>67</v>
      </c>
      <c r="AQ231" s="6">
        <v>0</v>
      </c>
      <c r="AR231" s="6">
        <v>0</v>
      </c>
      <c r="AS231" s="6">
        <v>0</v>
      </c>
      <c r="AT231" s="29" t="str">
        <f>IF(LEN(B231)=0,"",1)</f>
        <v/>
      </c>
      <c r="AU231" t="s">
        <v>60</v>
      </c>
    </row>
    <row r="232" spans="1:47" ht="12.75">
      <c r="A232" s="30" t="str">
        <f>HYPERLINK(IF($AV$1="SCREEN","javascript:DrillDown('../pages/CommonProperty.aspx?1=1&amp;PropertyId="&amp;AG232&amp;"')",""),B232)</f>
        <v/>
      </c>
      <c r="B232" s="20"/>
      <c r="C232" s="21" t="str">
        <f>HYPERLINK(IF($AV$1="SCREEN","javascript:DrillDown('../pages/UnitSwitch.aspx?1=1&amp;UnitId="&amp;V232&amp;"')",""),W232)</f>
        <v xml:space="preserve">16-137  </v>
      </c>
      <c r="D232" s="21" t="str">
        <f>HYPERLINK(IF($AV$1="SCREEN","javascript:DrillDown('../pages/CommonUnitType.aspx?1=1&amp;UnitTypeId="&amp;X232&amp;"')",""),Y232)</f>
        <v xml:space="preserve">at-1-tc </v>
      </c>
      <c r="E232" s="22">
        <v>1030</v>
      </c>
      <c r="F232" s="23">
        <v>2</v>
      </c>
      <c r="G232" s="32" t="str">
        <f>HYPERLINK(IF(OR(TRIM(AA232)="VACANT",$AV$1="EXCEL"),"","javascript:DrillDown('../pages/TenantSwitch.aspx?1=1&amp;TenantId="&amp;Z232&amp;"')"),AA232)</f>
        <v>Sheffield, Kim</v>
      </c>
      <c r="H232" s="24" t="s">
        <v>71</v>
      </c>
      <c r="I232" s="24" t="s">
        <v>70</v>
      </c>
      <c r="J232" s="23" t="str">
        <f>HYPERLINK(IF($AV$1="SCREEN",IF(TRIM(AD232)="1","javascript:DrillDown('../pages/AffCert50059.aspx?1=1&amp;id="&amp;AB232&amp;"')",IF(TRIM(AD232)="2","javascript:DrillDown('../pages/AffCertTaxCredit.aspx?1=1&amp;id="&amp;AB232&amp;"')",IF(TRIM(AD232)="6","javascript:DrillDown('../pages/AffCertHOME.aspx?1=1&amp;id="&amp;AB232&amp;"')",IF(TRIM(AD232)="7","javascript:DrillDown('../pages/AffCertRD.aspx?1=1&amp;id="&amp;AB232&amp;"')",IF(TRIM(AD232)="8","javascript:DrillDown('../pages/AffCertLocalProgram.aspx?1=1&amp;id="&amp;AB232&amp;"')",""))))),""),AF232)</f>
        <v>MI</v>
      </c>
      <c r="K232" s="25" t="s">
        <v>139</v>
      </c>
      <c r="L232" s="22">
        <v>921</v>
      </c>
      <c r="M232" s="22">
        <v>921</v>
      </c>
      <c r="N232" s="22">
        <v>0</v>
      </c>
      <c r="O232" s="22">
        <v>0</v>
      </c>
      <c r="P232" s="22">
        <v>0</v>
      </c>
      <c r="Q232" s="22">
        <v>921</v>
      </c>
      <c r="R232" s="22">
        <v>0</v>
      </c>
      <c r="S232" s="22">
        <v>0</v>
      </c>
      <c r="T232" s="22">
        <v>921</v>
      </c>
      <c r="U232" s="22">
        <v>0</v>
      </c>
      <c r="V232" s="14">
        <v>51776</v>
      </c>
      <c r="W232" s="8" t="s">
        <v>440</v>
      </c>
      <c r="X232" s="7">
        <v>3529</v>
      </c>
      <c r="Y232" s="8" t="s">
        <v>59</v>
      </c>
      <c r="Z232" s="35">
        <v>163576</v>
      </c>
      <c r="AA232" s="35" t="s">
        <v>441</v>
      </c>
      <c r="AB232" s="9">
        <v>554984</v>
      </c>
      <c r="AC232" s="10" t="s">
        <v>39</v>
      </c>
      <c r="AD232" s="10">
        <v>2</v>
      </c>
      <c r="AE232" s="10">
        <v>0</v>
      </c>
      <c r="AF232" s="10" t="str">
        <f>IF(AE232&gt;0,AC232&amp;"-"&amp;AE232,AC232)</f>
        <v>MI</v>
      </c>
      <c r="AG232" s="10">
        <v>1256</v>
      </c>
      <c r="AH232" s="10" t="s">
        <v>68</v>
      </c>
      <c r="AI232" s="6">
        <v>1030</v>
      </c>
      <c r="AJ232" s="6">
        <v>921</v>
      </c>
      <c r="AK232" s="6">
        <v>921</v>
      </c>
      <c r="AL232" s="6">
        <v>0</v>
      </c>
      <c r="AM232" s="6">
        <v>0</v>
      </c>
      <c r="AN232" s="6">
        <v>0</v>
      </c>
      <c r="AO232" s="6">
        <v>921</v>
      </c>
      <c r="AP232" s="6">
        <v>0</v>
      </c>
      <c r="AQ232" s="6">
        <v>0</v>
      </c>
      <c r="AR232" s="6">
        <v>921</v>
      </c>
      <c r="AS232" s="6">
        <v>0</v>
      </c>
      <c r="AT232" s="29" t="str">
        <f>IF(LEN(B232)=0,"",1)</f>
        <v/>
      </c>
      <c r="AU232" t="s">
        <v>60</v>
      </c>
    </row>
    <row r="233" spans="1:47" ht="12.75">
      <c r="A233" s="30" t="str">
        <f>HYPERLINK(IF($AV$1="SCREEN","javascript:DrillDown('../pages/CommonProperty.aspx?1=1&amp;PropertyId="&amp;AG233&amp;"')",""),B233)</f>
        <v/>
      </c>
      <c r="B233" s="20"/>
      <c r="C233" s="21" t="str">
        <f>HYPERLINK(IF($AV$1="SCREEN","javascript:DrillDown('../pages/UnitSwitch.aspx?1=1&amp;UnitId="&amp;V233&amp;"')",""),W233)</f>
        <v xml:space="preserve">16-138  </v>
      </c>
      <c r="D233" s="21" t="str">
        <f>HYPERLINK(IF($AV$1="SCREEN","javascript:DrillDown('../pages/CommonUnitType.aspx?1=1&amp;UnitTypeId="&amp;X233&amp;"')",""),Y233)</f>
        <v xml:space="preserve">at-2-tc </v>
      </c>
      <c r="E233" s="22">
        <v>1030</v>
      </c>
      <c r="F233" s="23">
        <v>2</v>
      </c>
      <c r="G233" s="32" t="str">
        <f>HYPERLINK(IF(OR(TRIM(AA233)="VACANT",$AV$1="EXCEL"),"","javascript:DrillDown('../pages/TenantSwitch.aspx?1=1&amp;TenantId="&amp;Z233&amp;"')"),AA233)</f>
        <v>VACANT</v>
      </c>
      <c r="H233" s="24"/>
      <c r="I233" s="24" t="s">
        <v>70</v>
      </c>
      <c r="J233" s="23" t="str">
        <f>HYPERLINK(IF($AV$1="SCREEN",IF(TRIM(AD233)="1","javascript:DrillDown('../pages/AffCert50059.aspx?1=1&amp;id="&amp;AB233&amp;"')",IF(TRIM(AD233)="2","javascript:DrillDown('../pages/AffCertTaxCredit.aspx?1=1&amp;id="&amp;AB233&amp;"')",IF(TRIM(AD233)="6","javascript:DrillDown('../pages/AffCertHOME.aspx?1=1&amp;id="&amp;AB233&amp;"')",IF(TRIM(AD233)="7","javascript:DrillDown('../pages/AffCertRD.aspx?1=1&amp;id="&amp;AB233&amp;"')",IF(TRIM(AD233)="8","javascript:DrillDown('../pages/AffCertLocalProgram.aspx?1=1&amp;id="&amp;AB233&amp;"')",""))))),""),AF233)</f>
        <v/>
      </c>
      <c r="K233" s="25" t="s">
        <v>70</v>
      </c>
      <c r="L233" s="22">
        <v>1101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85</v>
      </c>
      <c r="S233" s="22">
        <v>0</v>
      </c>
      <c r="T233" s="22">
        <v>0</v>
      </c>
      <c r="U233" s="22">
        <v>0</v>
      </c>
      <c r="V233" s="14">
        <v>51784</v>
      </c>
      <c r="W233" s="8" t="s">
        <v>442</v>
      </c>
      <c r="X233" s="7">
        <v>3530</v>
      </c>
      <c r="Y233" s="8" t="s">
        <v>63</v>
      </c>
      <c r="Z233" s="35"/>
      <c r="AA233" s="35" t="s">
        <v>43</v>
      </c>
      <c r="AB233" s="9"/>
      <c r="AC233" s="10" t="s">
        <v>70</v>
      </c>
      <c r="AD233" s="10"/>
      <c r="AE233" s="10"/>
      <c r="AF233" s="10" t="str">
        <f>IF(AE233&gt;0,AC233&amp;"-"&amp;AE233,AC233)</f>
        <v/>
      </c>
      <c r="AG233" s="10">
        <v>1256</v>
      </c>
      <c r="AH233" s="10" t="s">
        <v>68</v>
      </c>
      <c r="AI233" s="6">
        <v>1030</v>
      </c>
      <c r="AJ233" s="6">
        <v>1101</v>
      </c>
      <c r="AK233" s="6">
        <v>0</v>
      </c>
      <c r="AL233" s="6">
        <v>0</v>
      </c>
      <c r="AM233" s="6">
        <v>0</v>
      </c>
      <c r="AN233" s="6">
        <v>0</v>
      </c>
      <c r="AO233" s="6">
        <v>0</v>
      </c>
      <c r="AP233" s="6">
        <v>85</v>
      </c>
      <c r="AQ233" s="6">
        <v>0</v>
      </c>
      <c r="AR233" s="6">
        <v>0</v>
      </c>
      <c r="AS233" s="6">
        <v>0</v>
      </c>
      <c r="AT233" s="29" t="str">
        <f>IF(LEN(B233)=0,"",1)</f>
        <v/>
      </c>
      <c r="AU233" t="s">
        <v>60</v>
      </c>
    </row>
    <row r="234" spans="1:47" ht="12.75">
      <c r="A234" s="30" t="str">
        <f>HYPERLINK(IF($AV$1="SCREEN","javascript:DrillDown('../pages/CommonProperty.aspx?1=1&amp;PropertyId="&amp;AG234&amp;"')",""),B234)</f>
        <v/>
      </c>
      <c r="B234" s="20"/>
      <c r="C234" s="21" t="str">
        <f>HYPERLINK(IF($AV$1="SCREEN","javascript:DrillDown('../pages/UnitSwitch.aspx?1=1&amp;UnitId="&amp;V234&amp;"')",""),W234)</f>
        <v xml:space="preserve">16-139  </v>
      </c>
      <c r="D234" s="21" t="str">
        <f>HYPERLINK(IF($AV$1="SCREEN","javascript:DrillDown('../pages/CommonUnitType.aspx?1=1&amp;UnitTypeId="&amp;X234&amp;"')",""),Y234)</f>
        <v xml:space="preserve">at-2-tc </v>
      </c>
      <c r="E234" s="22">
        <v>746</v>
      </c>
      <c r="F234" s="23">
        <v>1</v>
      </c>
      <c r="G234" s="32" t="str">
        <f>HYPERLINK(IF(OR(TRIM(AA234)="VACANT",$AV$1="EXCEL"),"","javascript:DrillDown('../pages/TenantSwitch.aspx?1=1&amp;TenantId="&amp;Z234&amp;"')"),AA234)</f>
        <v>Davis, Brenda</v>
      </c>
      <c r="H234" s="24" t="s">
        <v>70</v>
      </c>
      <c r="I234" s="24" t="s">
        <v>70</v>
      </c>
      <c r="J234" s="23" t="str">
        <f>HYPERLINK(IF($AV$1="SCREEN",IF(TRIM(AD234)="1","javascript:DrillDown('../pages/AffCert50059.aspx?1=1&amp;id="&amp;AB234&amp;"')",IF(TRIM(AD234)="2","javascript:DrillDown('../pages/AffCertTaxCredit.aspx?1=1&amp;id="&amp;AB234&amp;"')",IF(TRIM(AD234)="6","javascript:DrillDown('../pages/AffCertHOME.aspx?1=1&amp;id="&amp;AB234&amp;"')",IF(TRIM(AD234)="7","javascript:DrillDown('../pages/AffCertRD.aspx?1=1&amp;id="&amp;AB234&amp;"')",IF(TRIM(AD234)="8","javascript:DrillDown('../pages/AffCertLocalProgram.aspx?1=1&amp;id="&amp;AB234&amp;"')",""))))),""),AF234)</f>
        <v/>
      </c>
      <c r="K234" s="25" t="s">
        <v>70</v>
      </c>
      <c r="L234" s="22">
        <v>1101</v>
      </c>
      <c r="M234" s="22">
        <v>1186</v>
      </c>
      <c r="N234" s="22">
        <v>0</v>
      </c>
      <c r="O234" s="22">
        <v>0</v>
      </c>
      <c r="P234" s="22">
        <v>0</v>
      </c>
      <c r="Q234" s="22">
        <v>1186</v>
      </c>
      <c r="R234" s="22">
        <v>85</v>
      </c>
      <c r="S234" s="22">
        <v>0</v>
      </c>
      <c r="T234" s="22">
        <v>0</v>
      </c>
      <c r="U234" s="22">
        <v>0</v>
      </c>
      <c r="V234" s="14">
        <v>51785</v>
      </c>
      <c r="W234" s="8" t="s">
        <v>443</v>
      </c>
      <c r="X234" s="7">
        <v>3530</v>
      </c>
      <c r="Y234" s="8" t="s">
        <v>63</v>
      </c>
      <c r="Z234" s="35">
        <v>163581</v>
      </c>
      <c r="AA234" s="35" t="s">
        <v>444</v>
      </c>
      <c r="AB234" s="9"/>
      <c r="AC234" s="10" t="s">
        <v>70</v>
      </c>
      <c r="AD234" s="10"/>
      <c r="AE234" s="10"/>
      <c r="AF234" s="10" t="str">
        <f>IF(AE234&gt;0,AC234&amp;"-"&amp;AE234,AC234)</f>
        <v/>
      </c>
      <c r="AG234" s="10">
        <v>1256</v>
      </c>
      <c r="AH234" s="10" t="s">
        <v>68</v>
      </c>
      <c r="AI234" s="6">
        <v>746</v>
      </c>
      <c r="AJ234" s="6">
        <v>1101</v>
      </c>
      <c r="AK234" s="6">
        <v>1186</v>
      </c>
      <c r="AL234" s="6">
        <v>0</v>
      </c>
      <c r="AM234" s="6">
        <v>0</v>
      </c>
      <c r="AN234" s="6">
        <v>0</v>
      </c>
      <c r="AO234" s="6">
        <v>1186</v>
      </c>
      <c r="AP234" s="6">
        <v>85</v>
      </c>
      <c r="AQ234" s="6">
        <v>0</v>
      </c>
      <c r="AR234" s="6">
        <v>0</v>
      </c>
      <c r="AS234" s="6">
        <v>0</v>
      </c>
      <c r="AT234" s="29" t="str">
        <f>IF(LEN(B234)=0,"",1)</f>
        <v/>
      </c>
      <c r="AU234" t="s">
        <v>60</v>
      </c>
    </row>
    <row r="235" spans="1:47" ht="12.75">
      <c r="A235" s="30" t="str">
        <f>HYPERLINK(IF($AV$1="SCREEN","javascript:DrillDown('../pages/CommonProperty.aspx?1=1&amp;PropertyId="&amp;AG235&amp;"')",""),B235)</f>
        <v/>
      </c>
      <c r="B235" s="20"/>
      <c r="C235" s="21" t="str">
        <f>HYPERLINK(IF($AV$1="SCREEN","javascript:DrillDown('../pages/UnitSwitch.aspx?1=1&amp;UnitId="&amp;V235&amp;"')",""),W235)</f>
        <v xml:space="preserve">16-140  </v>
      </c>
      <c r="D235" s="21" t="str">
        <f>HYPERLINK(IF($AV$1="SCREEN","javascript:DrillDown('../pages/CommonUnitType.aspx?1=1&amp;UnitTypeId="&amp;X235&amp;"')",""),Y235)</f>
        <v xml:space="preserve">at-1-tc </v>
      </c>
      <c r="E235" s="22">
        <v>746</v>
      </c>
      <c r="F235" s="23">
        <v>1</v>
      </c>
      <c r="G235" s="32" t="str">
        <f>HYPERLINK(IF(OR(TRIM(AA235)="VACANT",$AV$1="EXCEL"),"","javascript:DrillDown('../pages/TenantSwitch.aspx?1=1&amp;TenantId="&amp;Z235&amp;"')"),AA235)</f>
        <v>Johnson, Michael</v>
      </c>
      <c r="H235" s="24" t="s">
        <v>71</v>
      </c>
      <c r="I235" s="24" t="s">
        <v>70</v>
      </c>
      <c r="J235" s="23" t="str">
        <f>HYPERLINK(IF($AV$1="SCREEN",IF(TRIM(AD235)="1","javascript:DrillDown('../pages/AffCert50059.aspx?1=1&amp;id="&amp;AB235&amp;"')",IF(TRIM(AD235)="2","javascript:DrillDown('../pages/AffCertTaxCredit.aspx?1=1&amp;id="&amp;AB235&amp;"')",IF(TRIM(AD235)="6","javascript:DrillDown('../pages/AffCertHOME.aspx?1=1&amp;id="&amp;AB235&amp;"')",IF(TRIM(AD235)="7","javascript:DrillDown('../pages/AffCertRD.aspx?1=1&amp;id="&amp;AB235&amp;"')",IF(TRIM(AD235)="8","javascript:DrillDown('../pages/AffCertLocalProgram.aspx?1=1&amp;id="&amp;AB235&amp;"')",""))))),""),AF235)</f>
        <v>MI</v>
      </c>
      <c r="K235" s="25" t="s">
        <v>445</v>
      </c>
      <c r="L235" s="22">
        <v>921</v>
      </c>
      <c r="M235" s="22">
        <v>988</v>
      </c>
      <c r="N235" s="22">
        <v>0</v>
      </c>
      <c r="O235" s="22">
        <v>0</v>
      </c>
      <c r="P235" s="22">
        <v>692</v>
      </c>
      <c r="Q235" s="22">
        <v>296</v>
      </c>
      <c r="R235" s="22">
        <v>0</v>
      </c>
      <c r="S235" s="22">
        <v>0</v>
      </c>
      <c r="T235" s="22">
        <v>296</v>
      </c>
      <c r="U235" s="22">
        <v>0</v>
      </c>
      <c r="V235" s="14">
        <v>51777</v>
      </c>
      <c r="W235" s="8" t="s">
        <v>446</v>
      </c>
      <c r="X235" s="7">
        <v>3529</v>
      </c>
      <c r="Y235" s="8" t="s">
        <v>59</v>
      </c>
      <c r="Z235" s="35">
        <v>163577</v>
      </c>
      <c r="AA235" s="35" t="s">
        <v>447</v>
      </c>
      <c r="AB235" s="9">
        <v>549032</v>
      </c>
      <c r="AC235" s="10" t="s">
        <v>39</v>
      </c>
      <c r="AD235" s="10">
        <v>2</v>
      </c>
      <c r="AE235" s="10">
        <v>0</v>
      </c>
      <c r="AF235" s="10" t="str">
        <f>IF(AE235&gt;0,AC235&amp;"-"&amp;AE235,AC235)</f>
        <v>MI</v>
      </c>
      <c r="AG235" s="10">
        <v>1256</v>
      </c>
      <c r="AH235" s="10" t="s">
        <v>68</v>
      </c>
      <c r="AI235" s="6">
        <v>746</v>
      </c>
      <c r="AJ235" s="6">
        <v>921</v>
      </c>
      <c r="AK235" s="6">
        <v>988</v>
      </c>
      <c r="AL235" s="6">
        <v>0</v>
      </c>
      <c r="AM235" s="6">
        <v>0</v>
      </c>
      <c r="AN235" s="6">
        <v>692</v>
      </c>
      <c r="AO235" s="6">
        <v>296</v>
      </c>
      <c r="AP235" s="6">
        <v>0</v>
      </c>
      <c r="AQ235" s="6">
        <v>0</v>
      </c>
      <c r="AR235" s="6">
        <v>296</v>
      </c>
      <c r="AS235" s="6">
        <v>0</v>
      </c>
      <c r="AT235" s="29" t="str">
        <f>IF(LEN(B235)=0,"",1)</f>
        <v/>
      </c>
      <c r="AU235" t="s">
        <v>60</v>
      </c>
    </row>
    <row r="236" spans="1:47" ht="12.75">
      <c r="A236" s="30" t="str">
        <f>HYPERLINK(IF($AV$1="SCREEN","javascript:DrillDown('../pages/CommonProperty.aspx?1=1&amp;PropertyId="&amp;AG236&amp;"')",""),B236)</f>
        <v/>
      </c>
      <c r="B236" s="20"/>
      <c r="C236" s="21" t="str">
        <f>HYPERLINK(IF($AV$1="SCREEN","javascript:DrillDown('../pages/UnitSwitch.aspx?1=1&amp;UnitId="&amp;V236&amp;"')",""),W236)</f>
        <v xml:space="preserve">16-233  </v>
      </c>
      <c r="D236" s="21" t="str">
        <f>HYPERLINK(IF($AV$1="SCREEN","javascript:DrillDown('../pages/CommonUnitType.aspx?1=1&amp;UnitTypeId="&amp;X236&amp;"')",""),Y236)</f>
        <v xml:space="preserve">at-1-tc </v>
      </c>
      <c r="E236" s="22">
        <v>746</v>
      </c>
      <c r="F236" s="23">
        <v>1</v>
      </c>
      <c r="G236" s="32" t="str">
        <f>HYPERLINK(IF(OR(TRIM(AA236)="VACANT",$AV$1="EXCEL"),"","javascript:DrillDown('../pages/TenantSwitch.aspx?1=1&amp;TenantId="&amp;Z236&amp;"')"),AA236)</f>
        <v>Simpson, Keanan</v>
      </c>
      <c r="H236" s="24" t="s">
        <v>71</v>
      </c>
      <c r="I236" s="24" t="s">
        <v>70</v>
      </c>
      <c r="J236" s="23" t="str">
        <f>HYPERLINK(IF($AV$1="SCREEN",IF(TRIM(AD236)="1","javascript:DrillDown('../pages/AffCert50059.aspx?1=1&amp;id="&amp;AB236&amp;"')",IF(TRIM(AD236)="2","javascript:DrillDown('../pages/AffCertTaxCredit.aspx?1=1&amp;id="&amp;AB236&amp;"')",IF(TRIM(AD236)="6","javascript:DrillDown('../pages/AffCertHOME.aspx?1=1&amp;id="&amp;AB236&amp;"')",IF(TRIM(AD236)="7","javascript:DrillDown('../pages/AffCertRD.aspx?1=1&amp;id="&amp;AB236&amp;"')",IF(TRIM(AD236)="8","javascript:DrillDown('../pages/AffCertLocalProgram.aspx?1=1&amp;id="&amp;AB236&amp;"')",""))))),""),AF236)</f>
        <v>AR</v>
      </c>
      <c r="K236" s="25" t="s">
        <v>448</v>
      </c>
      <c r="L236" s="22">
        <v>921</v>
      </c>
      <c r="M236" s="22">
        <v>988</v>
      </c>
      <c r="N236" s="22">
        <v>0</v>
      </c>
      <c r="O236" s="22">
        <v>0</v>
      </c>
      <c r="P236" s="22">
        <v>928</v>
      </c>
      <c r="Q236" s="22">
        <v>60</v>
      </c>
      <c r="R236" s="22">
        <v>0</v>
      </c>
      <c r="S236" s="22">
        <v>0</v>
      </c>
      <c r="T236" s="22">
        <v>60</v>
      </c>
      <c r="U236" s="22">
        <v>0</v>
      </c>
      <c r="V236" s="14">
        <v>51778</v>
      </c>
      <c r="W236" s="8" t="s">
        <v>449</v>
      </c>
      <c r="X236" s="7">
        <v>3529</v>
      </c>
      <c r="Y236" s="8" t="s">
        <v>59</v>
      </c>
      <c r="Z236" s="35">
        <v>163578</v>
      </c>
      <c r="AA236" s="35" t="s">
        <v>450</v>
      </c>
      <c r="AB236" s="9">
        <v>572396</v>
      </c>
      <c r="AC236" s="10" t="s">
        <v>67</v>
      </c>
      <c r="AD236" s="10">
        <v>2</v>
      </c>
      <c r="AE236" s="10">
        <v>0</v>
      </c>
      <c r="AF236" s="10" t="str">
        <f>IF(AE236&gt;0,AC236&amp;"-"&amp;AE236,AC236)</f>
        <v>AR</v>
      </c>
      <c r="AG236" s="10">
        <v>1256</v>
      </c>
      <c r="AH236" s="10" t="s">
        <v>68</v>
      </c>
      <c r="AI236" s="6">
        <v>746</v>
      </c>
      <c r="AJ236" s="6">
        <v>921</v>
      </c>
      <c r="AK236" s="6">
        <v>988</v>
      </c>
      <c r="AL236" s="6">
        <v>0</v>
      </c>
      <c r="AM236" s="6">
        <v>0</v>
      </c>
      <c r="AN236" s="6">
        <v>928</v>
      </c>
      <c r="AO236" s="6">
        <v>60</v>
      </c>
      <c r="AP236" s="6">
        <v>0</v>
      </c>
      <c r="AQ236" s="6">
        <v>0</v>
      </c>
      <c r="AR236" s="6">
        <v>60</v>
      </c>
      <c r="AS236" s="6">
        <v>0</v>
      </c>
      <c r="AT236" s="29" t="str">
        <f>IF(LEN(B236)=0,"",1)</f>
        <v/>
      </c>
      <c r="AU236" t="s">
        <v>60</v>
      </c>
    </row>
    <row r="237" spans="1:47" ht="12.75">
      <c r="A237" s="30" t="str">
        <f>HYPERLINK(IF($AV$1="SCREEN","javascript:DrillDown('../pages/CommonProperty.aspx?1=1&amp;PropertyId="&amp;AG237&amp;"')",""),B237)</f>
        <v/>
      </c>
      <c r="B237" s="20"/>
      <c r="C237" s="21" t="str">
        <f>HYPERLINK(IF($AV$1="SCREEN","javascript:DrillDown('../pages/UnitSwitch.aspx?1=1&amp;UnitId="&amp;V237&amp;"')",""),W237)</f>
        <v xml:space="preserve">16-234  </v>
      </c>
      <c r="D237" s="21" t="str">
        <f>HYPERLINK(IF($AV$1="SCREEN","javascript:DrillDown('../pages/CommonUnitType.aspx?1=1&amp;UnitTypeId="&amp;X237&amp;"')",""),Y237)</f>
        <v xml:space="preserve">at-2-tc </v>
      </c>
      <c r="E237" s="22">
        <v>746</v>
      </c>
      <c r="F237" s="23">
        <v>1</v>
      </c>
      <c r="G237" s="32" t="str">
        <f>HYPERLINK(IF(OR(TRIM(AA237)="VACANT",$AV$1="EXCEL"),"","javascript:DrillDown('../pages/TenantSwitch.aspx?1=1&amp;TenantId="&amp;Z237&amp;"')"),AA237)</f>
        <v>VACANT</v>
      </c>
      <c r="H237" s="24"/>
      <c r="I237" s="24" t="s">
        <v>70</v>
      </c>
      <c r="J237" s="23" t="str">
        <f>HYPERLINK(IF($AV$1="SCREEN",IF(TRIM(AD237)="1","javascript:DrillDown('../pages/AffCert50059.aspx?1=1&amp;id="&amp;AB237&amp;"')",IF(TRIM(AD237)="2","javascript:DrillDown('../pages/AffCertTaxCredit.aspx?1=1&amp;id="&amp;AB237&amp;"')",IF(TRIM(AD237)="6","javascript:DrillDown('../pages/AffCertHOME.aspx?1=1&amp;id="&amp;AB237&amp;"')",IF(TRIM(AD237)="7","javascript:DrillDown('../pages/AffCertRD.aspx?1=1&amp;id="&amp;AB237&amp;"')",IF(TRIM(AD237)="8","javascript:DrillDown('../pages/AffCertLocalProgram.aspx?1=1&amp;id="&amp;AB237&amp;"')",""))))),""),AF237)</f>
        <v/>
      </c>
      <c r="K237" s="25" t="s">
        <v>70</v>
      </c>
      <c r="L237" s="22">
        <v>1101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85</v>
      </c>
      <c r="S237" s="22">
        <v>0</v>
      </c>
      <c r="T237" s="22">
        <v>0</v>
      </c>
      <c r="U237" s="22">
        <v>0</v>
      </c>
      <c r="V237" s="14">
        <v>51786</v>
      </c>
      <c r="W237" s="8" t="s">
        <v>451</v>
      </c>
      <c r="X237" s="7">
        <v>3530</v>
      </c>
      <c r="Y237" s="8" t="s">
        <v>63</v>
      </c>
      <c r="Z237" s="35"/>
      <c r="AA237" s="35" t="s">
        <v>43</v>
      </c>
      <c r="AB237" s="9"/>
      <c r="AC237" s="10" t="s">
        <v>70</v>
      </c>
      <c r="AD237" s="10"/>
      <c r="AE237" s="10"/>
      <c r="AF237" s="10" t="str">
        <f>IF(AE237&gt;0,AC237&amp;"-"&amp;AE237,AC237)</f>
        <v/>
      </c>
      <c r="AG237" s="10">
        <v>1256</v>
      </c>
      <c r="AH237" s="10" t="s">
        <v>68</v>
      </c>
      <c r="AI237" s="6">
        <v>746</v>
      </c>
      <c r="AJ237" s="6">
        <v>1101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85</v>
      </c>
      <c r="AQ237" s="6">
        <v>0</v>
      </c>
      <c r="AR237" s="6">
        <v>0</v>
      </c>
      <c r="AS237" s="6">
        <v>0</v>
      </c>
      <c r="AT237" s="29" t="str">
        <f>IF(LEN(B237)=0,"",1)</f>
        <v/>
      </c>
      <c r="AU237" t="s">
        <v>60</v>
      </c>
    </row>
    <row r="238" spans="1:47" ht="12.75">
      <c r="A238" s="30" t="str">
        <f>HYPERLINK(IF($AV$1="SCREEN","javascript:DrillDown('../pages/CommonProperty.aspx?1=1&amp;PropertyId="&amp;AG238&amp;"')",""),B238)</f>
        <v/>
      </c>
      <c r="B238" s="20"/>
      <c r="C238" s="21" t="str">
        <f>HYPERLINK(IF($AV$1="SCREEN","javascript:DrillDown('../pages/UnitSwitch.aspx?1=1&amp;UnitId="&amp;V238&amp;"')",""),W238)</f>
        <v xml:space="preserve">16-235  </v>
      </c>
      <c r="D238" s="21" t="str">
        <f>HYPERLINK(IF($AV$1="SCREEN","javascript:DrillDown('../pages/CommonUnitType.aspx?1=1&amp;UnitTypeId="&amp;X238&amp;"')",""),Y238)</f>
        <v xml:space="preserve">at-2-tc </v>
      </c>
      <c r="E238" s="22">
        <v>1030</v>
      </c>
      <c r="F238" s="23">
        <v>2</v>
      </c>
      <c r="G238" s="32" t="str">
        <f>HYPERLINK(IF(OR(TRIM(AA238)="VACANT",$AV$1="EXCEL"),"","javascript:DrillDown('../pages/TenantSwitch.aspx?1=1&amp;TenantId="&amp;Z238&amp;"')"),AA238)</f>
        <v>VACANT</v>
      </c>
      <c r="H238" s="24"/>
      <c r="I238" s="24" t="s">
        <v>70</v>
      </c>
      <c r="J238" s="23" t="str">
        <f>HYPERLINK(IF($AV$1="SCREEN",IF(TRIM(AD238)="1","javascript:DrillDown('../pages/AffCert50059.aspx?1=1&amp;id="&amp;AB238&amp;"')",IF(TRIM(AD238)="2","javascript:DrillDown('../pages/AffCertTaxCredit.aspx?1=1&amp;id="&amp;AB238&amp;"')",IF(TRIM(AD238)="6","javascript:DrillDown('../pages/AffCertHOME.aspx?1=1&amp;id="&amp;AB238&amp;"')",IF(TRIM(AD238)="7","javascript:DrillDown('../pages/AffCertRD.aspx?1=1&amp;id="&amp;AB238&amp;"')",IF(TRIM(AD238)="8","javascript:DrillDown('../pages/AffCertLocalProgram.aspx?1=1&amp;id="&amp;AB238&amp;"')",""))))),""),AF238)</f>
        <v/>
      </c>
      <c r="K238" s="25" t="s">
        <v>70</v>
      </c>
      <c r="L238" s="22">
        <v>1101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85</v>
      </c>
      <c r="S238" s="22">
        <v>0</v>
      </c>
      <c r="T238" s="22">
        <v>0</v>
      </c>
      <c r="U238" s="22">
        <v>0</v>
      </c>
      <c r="V238" s="14">
        <v>51787</v>
      </c>
      <c r="W238" s="8" t="s">
        <v>452</v>
      </c>
      <c r="X238" s="7">
        <v>3530</v>
      </c>
      <c r="Y238" s="8" t="s">
        <v>63</v>
      </c>
      <c r="Z238" s="35"/>
      <c r="AA238" s="35" t="s">
        <v>43</v>
      </c>
      <c r="AB238" s="9"/>
      <c r="AC238" s="10" t="s">
        <v>70</v>
      </c>
      <c r="AD238" s="10"/>
      <c r="AE238" s="10"/>
      <c r="AF238" s="10" t="str">
        <f>IF(AE238&gt;0,AC238&amp;"-"&amp;AE238,AC238)</f>
        <v/>
      </c>
      <c r="AG238" s="10">
        <v>1256</v>
      </c>
      <c r="AH238" s="10" t="s">
        <v>68</v>
      </c>
      <c r="AI238" s="6">
        <v>1030</v>
      </c>
      <c r="AJ238" s="6">
        <v>1101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6">
        <v>85</v>
      </c>
      <c r="AQ238" s="6">
        <v>0</v>
      </c>
      <c r="AR238" s="6">
        <v>0</v>
      </c>
      <c r="AS238" s="6">
        <v>0</v>
      </c>
      <c r="AT238" s="29" t="str">
        <f>IF(LEN(B238)=0,"",1)</f>
        <v/>
      </c>
      <c r="AU238" t="s">
        <v>60</v>
      </c>
    </row>
    <row r="239" spans="1:47" ht="12.75">
      <c r="A239" s="30" t="str">
        <f>HYPERLINK(IF($AV$1="SCREEN","javascript:DrillDown('../pages/CommonProperty.aspx?1=1&amp;PropertyId="&amp;AG239&amp;"')",""),B239)</f>
        <v/>
      </c>
      <c r="B239" s="20"/>
      <c r="C239" s="21" t="str">
        <f>HYPERLINK(IF($AV$1="SCREEN","javascript:DrillDown('../pages/UnitSwitch.aspx?1=1&amp;UnitId="&amp;V239&amp;"')",""),W239)</f>
        <v xml:space="preserve">16-236  </v>
      </c>
      <c r="D239" s="21" t="str">
        <f>HYPERLINK(IF($AV$1="SCREEN","javascript:DrillDown('../pages/CommonUnitType.aspx?1=1&amp;UnitTypeId="&amp;X239&amp;"')",""),Y239)</f>
        <v xml:space="preserve">at-1-tc </v>
      </c>
      <c r="E239" s="22">
        <v>1030</v>
      </c>
      <c r="F239" s="23">
        <v>2</v>
      </c>
      <c r="G239" s="32" t="str">
        <f>HYPERLINK(IF(OR(TRIM(AA239)="VACANT",$AV$1="EXCEL"),"","javascript:DrillDown('../pages/TenantSwitch.aspx?1=1&amp;TenantId="&amp;Z239&amp;"')"),AA239)</f>
        <v>Gros, Jocelyn</v>
      </c>
      <c r="H239" s="24" t="s">
        <v>71</v>
      </c>
      <c r="I239" s="24" t="s">
        <v>70</v>
      </c>
      <c r="J239" s="23" t="str">
        <f>HYPERLINK(IF($AV$1="SCREEN",IF(TRIM(AD239)="1","javascript:DrillDown('../pages/AffCert50059.aspx?1=1&amp;id="&amp;AB239&amp;"')",IF(TRIM(AD239)="2","javascript:DrillDown('../pages/AffCertTaxCredit.aspx?1=1&amp;id="&amp;AB239&amp;"')",IF(TRIM(AD239)="6","javascript:DrillDown('../pages/AffCertHOME.aspx?1=1&amp;id="&amp;AB239&amp;"')",IF(TRIM(AD239)="7","javascript:DrillDown('../pages/AffCertRD.aspx?1=1&amp;id="&amp;AB239&amp;"')",IF(TRIM(AD239)="8","javascript:DrillDown('../pages/AffCertLocalProgram.aspx?1=1&amp;id="&amp;AB239&amp;"')",""))))),""),AF239)</f>
        <v>AR</v>
      </c>
      <c r="K239" s="25" t="s">
        <v>453</v>
      </c>
      <c r="L239" s="22">
        <v>921</v>
      </c>
      <c r="M239" s="22">
        <v>988</v>
      </c>
      <c r="N239" s="22">
        <v>0</v>
      </c>
      <c r="O239" s="22">
        <v>0</v>
      </c>
      <c r="P239" s="22">
        <v>398</v>
      </c>
      <c r="Q239" s="22">
        <v>590</v>
      </c>
      <c r="R239" s="22">
        <v>0</v>
      </c>
      <c r="S239" s="22">
        <v>0</v>
      </c>
      <c r="T239" s="22">
        <v>590</v>
      </c>
      <c r="U239" s="22">
        <v>0</v>
      </c>
      <c r="V239" s="14">
        <v>51779</v>
      </c>
      <c r="W239" s="8" t="s">
        <v>454</v>
      </c>
      <c r="X239" s="7">
        <v>3529</v>
      </c>
      <c r="Y239" s="8" t="s">
        <v>59</v>
      </c>
      <c r="Z239" s="35">
        <v>163579</v>
      </c>
      <c r="AA239" s="35" t="s">
        <v>455</v>
      </c>
      <c r="AB239" s="9">
        <v>571651</v>
      </c>
      <c r="AC239" s="10" t="s">
        <v>67</v>
      </c>
      <c r="AD239" s="10">
        <v>2</v>
      </c>
      <c r="AE239" s="10">
        <v>0</v>
      </c>
      <c r="AF239" s="10" t="str">
        <f>IF(AE239&gt;0,AC239&amp;"-"&amp;AE239,AC239)</f>
        <v>AR</v>
      </c>
      <c r="AG239" s="10">
        <v>1256</v>
      </c>
      <c r="AH239" s="10" t="s">
        <v>68</v>
      </c>
      <c r="AI239" s="6">
        <v>1030</v>
      </c>
      <c r="AJ239" s="6">
        <v>921</v>
      </c>
      <c r="AK239" s="6">
        <v>988</v>
      </c>
      <c r="AL239" s="6">
        <v>0</v>
      </c>
      <c r="AM239" s="6">
        <v>0</v>
      </c>
      <c r="AN239" s="6">
        <v>398</v>
      </c>
      <c r="AO239" s="6">
        <v>590</v>
      </c>
      <c r="AP239" s="6">
        <v>0</v>
      </c>
      <c r="AQ239" s="6">
        <v>0</v>
      </c>
      <c r="AR239" s="6">
        <v>590</v>
      </c>
      <c r="AS239" s="6">
        <v>0</v>
      </c>
      <c r="AT239" s="29" t="str">
        <f>IF(LEN(B239)=0,"",1)</f>
        <v/>
      </c>
      <c r="AU239" t="s">
        <v>60</v>
      </c>
    </row>
    <row r="240" spans="1:47" ht="12.75">
      <c r="A240" s="30" t="str">
        <f>HYPERLINK(IF($AV$1="SCREEN","javascript:DrillDown('../pages/CommonProperty.aspx?1=1&amp;PropertyId="&amp;AG240&amp;"')",""),B240)</f>
        <v/>
      </c>
      <c r="B240" s="20"/>
      <c r="C240" s="21" t="str">
        <f>HYPERLINK(IF($AV$1="SCREEN","javascript:DrillDown('../pages/UnitSwitch.aspx?1=1&amp;UnitId="&amp;V240&amp;"')",""),W240)</f>
        <v xml:space="preserve">16-237  </v>
      </c>
      <c r="D240" s="21" t="str">
        <f>HYPERLINK(IF($AV$1="SCREEN","javascript:DrillDown('../pages/CommonUnitType.aspx?1=1&amp;UnitTypeId="&amp;X240&amp;"')",""),Y240)</f>
        <v xml:space="preserve">at-1-tc </v>
      </c>
      <c r="E240" s="22">
        <v>1030</v>
      </c>
      <c r="F240" s="23">
        <v>2</v>
      </c>
      <c r="G240" s="32" t="str">
        <f>HYPERLINK(IF(OR(TRIM(AA240)="VACANT",$AV$1="EXCEL"),"","javascript:DrillDown('../pages/TenantSwitch.aspx?1=1&amp;TenantId="&amp;Z240&amp;"')"),AA240)</f>
        <v>VACANT</v>
      </c>
      <c r="H240" s="24"/>
      <c r="I240" s="24" t="s">
        <v>70</v>
      </c>
      <c r="J240" s="23" t="str">
        <f>HYPERLINK(IF($AV$1="SCREEN",IF(TRIM(AD240)="1","javascript:DrillDown('../pages/AffCert50059.aspx?1=1&amp;id="&amp;AB240&amp;"')",IF(TRIM(AD240)="2","javascript:DrillDown('../pages/AffCertTaxCredit.aspx?1=1&amp;id="&amp;AB240&amp;"')",IF(TRIM(AD240)="6","javascript:DrillDown('../pages/AffCertHOME.aspx?1=1&amp;id="&amp;AB240&amp;"')",IF(TRIM(AD240)="7","javascript:DrillDown('../pages/AffCertRD.aspx?1=1&amp;id="&amp;AB240&amp;"')",IF(TRIM(AD240)="8","javascript:DrillDown('../pages/AffCertLocalProgram.aspx?1=1&amp;id="&amp;AB240&amp;"')",""))))),""),AF240)</f>
        <v/>
      </c>
      <c r="K240" s="25" t="s">
        <v>70</v>
      </c>
      <c r="L240" s="22">
        <v>921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67</v>
      </c>
      <c r="S240" s="22">
        <v>0</v>
      </c>
      <c r="T240" s="22">
        <v>0</v>
      </c>
      <c r="U240" s="22">
        <v>0</v>
      </c>
      <c r="V240" s="14">
        <v>51780</v>
      </c>
      <c r="W240" s="8" t="s">
        <v>456</v>
      </c>
      <c r="X240" s="7">
        <v>3529</v>
      </c>
      <c r="Y240" s="8" t="s">
        <v>59</v>
      </c>
      <c r="Z240" s="35"/>
      <c r="AA240" s="35" t="s">
        <v>43</v>
      </c>
      <c r="AB240" s="9"/>
      <c r="AC240" s="10" t="s">
        <v>70</v>
      </c>
      <c r="AD240" s="10"/>
      <c r="AE240" s="10"/>
      <c r="AF240" s="10" t="str">
        <f>IF(AE240&gt;0,AC240&amp;"-"&amp;AE240,AC240)</f>
        <v/>
      </c>
      <c r="AG240" s="10">
        <v>1256</v>
      </c>
      <c r="AH240" s="10" t="s">
        <v>68</v>
      </c>
      <c r="AI240" s="6">
        <v>1030</v>
      </c>
      <c r="AJ240" s="6">
        <v>921</v>
      </c>
      <c r="AK240" s="6">
        <v>0</v>
      </c>
      <c r="AL240" s="6">
        <v>0</v>
      </c>
      <c r="AM240" s="6">
        <v>0</v>
      </c>
      <c r="AN240" s="6">
        <v>0</v>
      </c>
      <c r="AO240" s="6">
        <v>0</v>
      </c>
      <c r="AP240" s="6">
        <v>67</v>
      </c>
      <c r="AQ240" s="6">
        <v>0</v>
      </c>
      <c r="AR240" s="6">
        <v>0</v>
      </c>
      <c r="AS240" s="6">
        <v>0</v>
      </c>
      <c r="AT240" s="29" t="str">
        <f>IF(LEN(B240)=0,"",1)</f>
        <v/>
      </c>
      <c r="AU240" t="s">
        <v>60</v>
      </c>
    </row>
    <row r="241" spans="1:47" ht="12.75">
      <c r="A241" s="30" t="str">
        <f>HYPERLINK(IF($AV$1="SCREEN","javascript:DrillDown('../pages/CommonProperty.aspx?1=1&amp;PropertyId="&amp;AG241&amp;"')",""),B241)</f>
        <v/>
      </c>
      <c r="B241" s="20"/>
      <c r="C241" s="21" t="str">
        <f>HYPERLINK(IF($AV$1="SCREEN","javascript:DrillDown('../pages/UnitSwitch.aspx?1=1&amp;UnitId="&amp;V241&amp;"')",""),W241)</f>
        <v xml:space="preserve">16-238  </v>
      </c>
      <c r="D241" s="21" t="str">
        <f>HYPERLINK(IF($AV$1="SCREEN","javascript:DrillDown('../pages/CommonUnitType.aspx?1=1&amp;UnitTypeId="&amp;X241&amp;"')",""),Y241)</f>
        <v xml:space="preserve">at-2-tc </v>
      </c>
      <c r="E241" s="22">
        <v>1030</v>
      </c>
      <c r="F241" s="23">
        <v>2</v>
      </c>
      <c r="G241" s="32" t="str">
        <f>HYPERLINK(IF(OR(TRIM(AA241)="VACANT",$AV$1="EXCEL"),"","javascript:DrillDown('../pages/TenantSwitch.aspx?1=1&amp;TenantId="&amp;Z241&amp;"')"),AA241)</f>
        <v>VACANT</v>
      </c>
      <c r="H241" s="24"/>
      <c r="I241" s="24" t="s">
        <v>70</v>
      </c>
      <c r="J241" s="23" t="str">
        <f>HYPERLINK(IF($AV$1="SCREEN",IF(TRIM(AD241)="1","javascript:DrillDown('../pages/AffCert50059.aspx?1=1&amp;id="&amp;AB241&amp;"')",IF(TRIM(AD241)="2","javascript:DrillDown('../pages/AffCertTaxCredit.aspx?1=1&amp;id="&amp;AB241&amp;"')",IF(TRIM(AD241)="6","javascript:DrillDown('../pages/AffCertHOME.aspx?1=1&amp;id="&amp;AB241&amp;"')",IF(TRIM(AD241)="7","javascript:DrillDown('../pages/AffCertRD.aspx?1=1&amp;id="&amp;AB241&amp;"')",IF(TRIM(AD241)="8","javascript:DrillDown('../pages/AffCertLocalProgram.aspx?1=1&amp;id="&amp;AB241&amp;"')",""))))),""),AF241)</f>
        <v/>
      </c>
      <c r="K241" s="25" t="s">
        <v>70</v>
      </c>
      <c r="L241" s="22">
        <v>1101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85</v>
      </c>
      <c r="S241" s="22">
        <v>0</v>
      </c>
      <c r="T241" s="22">
        <v>0</v>
      </c>
      <c r="U241" s="22">
        <v>0</v>
      </c>
      <c r="V241" s="14">
        <v>51788</v>
      </c>
      <c r="W241" s="8" t="s">
        <v>457</v>
      </c>
      <c r="X241" s="7">
        <v>3530</v>
      </c>
      <c r="Y241" s="8" t="s">
        <v>63</v>
      </c>
      <c r="Z241" s="35"/>
      <c r="AA241" s="35" t="s">
        <v>43</v>
      </c>
      <c r="AB241" s="9"/>
      <c r="AC241" s="10" t="s">
        <v>70</v>
      </c>
      <c r="AD241" s="10"/>
      <c r="AE241" s="10"/>
      <c r="AF241" s="10" t="str">
        <f>IF(AE241&gt;0,AC241&amp;"-"&amp;AE241,AC241)</f>
        <v/>
      </c>
      <c r="AG241" s="10">
        <v>1256</v>
      </c>
      <c r="AH241" s="10" t="s">
        <v>68</v>
      </c>
      <c r="AI241" s="6">
        <v>1030</v>
      </c>
      <c r="AJ241" s="6">
        <v>1101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85</v>
      </c>
      <c r="AQ241" s="6">
        <v>0</v>
      </c>
      <c r="AR241" s="6">
        <v>0</v>
      </c>
      <c r="AS241" s="6">
        <v>0</v>
      </c>
      <c r="AT241" s="29" t="str">
        <f>IF(LEN(B241)=0,"",1)</f>
        <v/>
      </c>
      <c r="AU241" t="s">
        <v>60</v>
      </c>
    </row>
    <row r="242" spans="1:47" ht="12.75">
      <c r="A242" s="30" t="str">
        <f>HYPERLINK(IF($AV$1="SCREEN","javascript:DrillDown('../pages/CommonProperty.aspx?1=1&amp;PropertyId="&amp;AG242&amp;"')",""),B242)</f>
        <v/>
      </c>
      <c r="B242" s="20"/>
      <c r="C242" s="21" t="str">
        <f>HYPERLINK(IF($AV$1="SCREEN","javascript:DrillDown('../pages/UnitSwitch.aspx?1=1&amp;UnitId="&amp;V242&amp;"')",""),W242)</f>
        <v xml:space="preserve">16-239  </v>
      </c>
      <c r="D242" s="21" t="str">
        <f>HYPERLINK(IF($AV$1="SCREEN","javascript:DrillDown('../pages/CommonUnitType.aspx?1=1&amp;UnitTypeId="&amp;X242&amp;"')",""),Y242)</f>
        <v xml:space="preserve">at-2-tc </v>
      </c>
      <c r="E242" s="22">
        <v>746</v>
      </c>
      <c r="F242" s="23">
        <v>1</v>
      </c>
      <c r="G242" s="32" t="str">
        <f>HYPERLINK(IF(OR(TRIM(AA242)="VACANT",$AV$1="EXCEL"),"","javascript:DrillDown('../pages/TenantSwitch.aspx?1=1&amp;TenantId="&amp;Z242&amp;"')"),AA242)</f>
        <v>George-Phillips, Ursula</v>
      </c>
      <c r="H242" s="24" t="s">
        <v>70</v>
      </c>
      <c r="I242" s="24" t="s">
        <v>70</v>
      </c>
      <c r="J242" s="23" t="str">
        <f>HYPERLINK(IF($AV$1="SCREEN",IF(TRIM(AD242)="1","javascript:DrillDown('../pages/AffCert50059.aspx?1=1&amp;id="&amp;AB242&amp;"')",IF(TRIM(AD242)="2","javascript:DrillDown('../pages/AffCertTaxCredit.aspx?1=1&amp;id="&amp;AB242&amp;"')",IF(TRIM(AD242)="6","javascript:DrillDown('../pages/AffCertHOME.aspx?1=1&amp;id="&amp;AB242&amp;"')",IF(TRIM(AD242)="7","javascript:DrillDown('../pages/AffCertRD.aspx?1=1&amp;id="&amp;AB242&amp;"')",IF(TRIM(AD242)="8","javascript:DrillDown('../pages/AffCertLocalProgram.aspx?1=1&amp;id="&amp;AB242&amp;"')",""))))),""),AF242)</f>
        <v/>
      </c>
      <c r="K242" s="25" t="s">
        <v>70</v>
      </c>
      <c r="L242" s="22">
        <v>1101</v>
      </c>
      <c r="M242" s="22">
        <v>900</v>
      </c>
      <c r="N242" s="22">
        <v>0</v>
      </c>
      <c r="O242" s="22">
        <v>0</v>
      </c>
      <c r="P242" s="22">
        <v>0</v>
      </c>
      <c r="Q242" s="22">
        <v>900</v>
      </c>
      <c r="R242" s="22">
        <v>85</v>
      </c>
      <c r="S242" s="22">
        <v>0</v>
      </c>
      <c r="T242" s="22">
        <v>0</v>
      </c>
      <c r="U242" s="22">
        <v>0</v>
      </c>
      <c r="V242" s="14">
        <v>51789</v>
      </c>
      <c r="W242" s="8" t="s">
        <v>458</v>
      </c>
      <c r="X242" s="7">
        <v>3530</v>
      </c>
      <c r="Y242" s="8" t="s">
        <v>63</v>
      </c>
      <c r="Z242" s="35">
        <v>163582</v>
      </c>
      <c r="AA242" s="35" t="s">
        <v>459</v>
      </c>
      <c r="AB242" s="9"/>
      <c r="AC242" s="10" t="s">
        <v>70</v>
      </c>
      <c r="AD242" s="10"/>
      <c r="AE242" s="10"/>
      <c r="AF242" s="10" t="str">
        <f>IF(AE242&gt;0,AC242&amp;"-"&amp;AE242,AC242)</f>
        <v/>
      </c>
      <c r="AG242" s="10">
        <v>1256</v>
      </c>
      <c r="AH242" s="10" t="s">
        <v>68</v>
      </c>
      <c r="AI242" s="6">
        <v>746</v>
      </c>
      <c r="AJ242" s="6">
        <v>1101</v>
      </c>
      <c r="AK242" s="6">
        <v>900</v>
      </c>
      <c r="AL242" s="6">
        <v>0</v>
      </c>
      <c r="AM242" s="6">
        <v>0</v>
      </c>
      <c r="AN242" s="6">
        <v>0</v>
      </c>
      <c r="AO242" s="6">
        <v>900</v>
      </c>
      <c r="AP242" s="6">
        <v>85</v>
      </c>
      <c r="AQ242" s="6">
        <v>0</v>
      </c>
      <c r="AR242" s="6">
        <v>0</v>
      </c>
      <c r="AS242" s="6">
        <v>0</v>
      </c>
      <c r="AT242" s="29" t="str">
        <f>IF(LEN(B242)=0,"",1)</f>
        <v/>
      </c>
      <c r="AU242" t="s">
        <v>60</v>
      </c>
    </row>
    <row r="243" spans="1:47" ht="12.75">
      <c r="A243" s="30" t="str">
        <f>HYPERLINK(IF($AV$1="SCREEN","javascript:DrillDown('../pages/CommonProperty.aspx?1=1&amp;PropertyId="&amp;AG243&amp;"')",""),B243)</f>
        <v/>
      </c>
      <c r="B243" s="20"/>
      <c r="C243" s="21" t="str">
        <f>HYPERLINK(IF($AV$1="SCREEN","javascript:DrillDown('../pages/UnitSwitch.aspx?1=1&amp;UnitId="&amp;V243&amp;"')",""),W243)</f>
        <v xml:space="preserve">16-240  </v>
      </c>
      <c r="D243" s="21" t="str">
        <f>HYPERLINK(IF($AV$1="SCREEN","javascript:DrillDown('../pages/CommonUnitType.aspx?1=1&amp;UnitTypeId="&amp;X243&amp;"')",""),Y243)</f>
        <v xml:space="preserve">at-1-tc </v>
      </c>
      <c r="E243" s="22">
        <v>746</v>
      </c>
      <c r="F243" s="23">
        <v>1</v>
      </c>
      <c r="G243" s="32" t="str">
        <f>HYPERLINK(IF(OR(TRIM(AA243)="VACANT",$AV$1="EXCEL"),"","javascript:DrillDown('../pages/TenantSwitch.aspx?1=1&amp;TenantId="&amp;Z243&amp;"')"),AA243)</f>
        <v>Joseph Roy, Andrew</v>
      </c>
      <c r="H243" s="24" t="s">
        <v>71</v>
      </c>
      <c r="I243" s="24" t="s">
        <v>70</v>
      </c>
      <c r="J243" s="23" t="str">
        <f>HYPERLINK(IF($AV$1="SCREEN",IF(TRIM(AD243)="1","javascript:DrillDown('../pages/AffCert50059.aspx?1=1&amp;id="&amp;AB243&amp;"')",IF(TRIM(AD243)="2","javascript:DrillDown('../pages/AffCertTaxCredit.aspx?1=1&amp;id="&amp;AB243&amp;"')",IF(TRIM(AD243)="6","javascript:DrillDown('../pages/AffCertHOME.aspx?1=1&amp;id="&amp;AB243&amp;"')",IF(TRIM(AD243)="7","javascript:DrillDown('../pages/AffCertRD.aspx?1=1&amp;id="&amp;AB243&amp;"')",IF(TRIM(AD243)="8","javascript:DrillDown('../pages/AffCertLocalProgram.aspx?1=1&amp;id="&amp;AB243&amp;"')",""))))),""),AF243)</f>
        <v>MI</v>
      </c>
      <c r="K243" s="25" t="s">
        <v>460</v>
      </c>
      <c r="L243" s="22">
        <v>921</v>
      </c>
      <c r="M243" s="22">
        <v>787</v>
      </c>
      <c r="N243" s="22">
        <v>0</v>
      </c>
      <c r="O243" s="22">
        <v>0</v>
      </c>
      <c r="P243" s="22">
        <v>0</v>
      </c>
      <c r="Q243" s="22">
        <v>787</v>
      </c>
      <c r="R243" s="22">
        <v>0</v>
      </c>
      <c r="S243" s="22">
        <v>0</v>
      </c>
      <c r="T243" s="22">
        <v>787</v>
      </c>
      <c r="U243" s="22">
        <v>0</v>
      </c>
      <c r="V243" s="14">
        <v>51781</v>
      </c>
      <c r="W243" s="8" t="s">
        <v>461</v>
      </c>
      <c r="X243" s="7">
        <v>3529</v>
      </c>
      <c r="Y243" s="8" t="s">
        <v>59</v>
      </c>
      <c r="Z243" s="35">
        <v>163580</v>
      </c>
      <c r="AA243" s="35" t="s">
        <v>462</v>
      </c>
      <c r="AB243" s="9">
        <v>549012</v>
      </c>
      <c r="AC243" s="10" t="s">
        <v>39</v>
      </c>
      <c r="AD243" s="10">
        <v>2</v>
      </c>
      <c r="AE243" s="10">
        <v>0</v>
      </c>
      <c r="AF243" s="10" t="str">
        <f>IF(AE243&gt;0,AC243&amp;"-"&amp;AE243,AC243)</f>
        <v>MI</v>
      </c>
      <c r="AG243" s="10">
        <v>1256</v>
      </c>
      <c r="AH243" s="10" t="s">
        <v>68</v>
      </c>
      <c r="AI243" s="6">
        <v>746</v>
      </c>
      <c r="AJ243" s="6">
        <v>921</v>
      </c>
      <c r="AK243" s="6">
        <v>787</v>
      </c>
      <c r="AL243" s="6">
        <v>0</v>
      </c>
      <c r="AM243" s="6">
        <v>0</v>
      </c>
      <c r="AN243" s="6">
        <v>0</v>
      </c>
      <c r="AO243" s="6">
        <v>787</v>
      </c>
      <c r="AP243" s="6">
        <v>0</v>
      </c>
      <c r="AQ243" s="6">
        <v>0</v>
      </c>
      <c r="AR243" s="6">
        <v>787</v>
      </c>
      <c r="AS243" s="6">
        <v>0</v>
      </c>
      <c r="AT243" s="29" t="str">
        <f>IF(LEN(B243)=0,"",1)</f>
        <v/>
      </c>
      <c r="AU243" t="s">
        <v>60</v>
      </c>
    </row>
    <row r="244" spans="1:47" ht="12.75">
      <c r="A244" s="30" t="str">
        <f>HYPERLINK(IF($AV$1="SCREEN","javascript:DrillDown('../pages/CommonProperty.aspx?1=1&amp;PropertyId="&amp;AG244&amp;"')",""),B244)</f>
        <v/>
      </c>
      <c r="B244" s="20"/>
      <c r="C244" s="21" t="str">
        <f>HYPERLINK(IF($AV$1="SCREEN","javascript:DrillDown('../pages/UnitSwitch.aspx?1=1&amp;UnitId="&amp;V244&amp;"')",""),W244)</f>
        <v xml:space="preserve">17-141  </v>
      </c>
      <c r="D244" s="21" t="str">
        <f>HYPERLINK(IF($AV$1="SCREEN","javascript:DrillDown('../pages/CommonUnitType.aspx?1=1&amp;UnitTypeId="&amp;X244&amp;"')",""),Y244)</f>
        <v xml:space="preserve">at-1-tc </v>
      </c>
      <c r="E244" s="22">
        <v>746</v>
      </c>
      <c r="F244" s="23">
        <v>1</v>
      </c>
      <c r="G244" s="32" t="str">
        <f>HYPERLINK(IF(OR(TRIM(AA244)="VACANT",$AV$1="EXCEL"),"","javascript:DrillDown('../pages/TenantSwitch.aspx?1=1&amp;TenantId="&amp;Z244&amp;"')"),AA244)</f>
        <v>VACANT</v>
      </c>
      <c r="H244" s="24"/>
      <c r="I244" s="24" t="s">
        <v>70</v>
      </c>
      <c r="J244" s="23" t="str">
        <f>HYPERLINK(IF($AV$1="SCREEN",IF(TRIM(AD244)="1","javascript:DrillDown('../pages/AffCert50059.aspx?1=1&amp;id="&amp;AB244&amp;"')",IF(TRIM(AD244)="2","javascript:DrillDown('../pages/AffCertTaxCredit.aspx?1=1&amp;id="&amp;AB244&amp;"')",IF(TRIM(AD244)="6","javascript:DrillDown('../pages/AffCertHOME.aspx?1=1&amp;id="&amp;AB244&amp;"')",IF(TRIM(AD244)="7","javascript:DrillDown('../pages/AffCertRD.aspx?1=1&amp;id="&amp;AB244&amp;"')",IF(TRIM(AD244)="8","javascript:DrillDown('../pages/AffCertLocalProgram.aspx?1=1&amp;id="&amp;AB244&amp;"')",""))))),""),AF244)</f>
        <v/>
      </c>
      <c r="K244" s="25" t="s">
        <v>70</v>
      </c>
      <c r="L244" s="22">
        <v>921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67</v>
      </c>
      <c r="S244" s="22">
        <v>0</v>
      </c>
      <c r="T244" s="22">
        <v>0</v>
      </c>
      <c r="U244" s="22">
        <v>0</v>
      </c>
      <c r="V244" s="14">
        <v>51790</v>
      </c>
      <c r="W244" s="8" t="s">
        <v>463</v>
      </c>
      <c r="X244" s="7">
        <v>3529</v>
      </c>
      <c r="Y244" s="8" t="s">
        <v>59</v>
      </c>
      <c r="Z244" s="35"/>
      <c r="AA244" s="35" t="s">
        <v>43</v>
      </c>
      <c r="AB244" s="9"/>
      <c r="AC244" s="10" t="s">
        <v>70</v>
      </c>
      <c r="AD244" s="10"/>
      <c r="AE244" s="10"/>
      <c r="AF244" s="10" t="str">
        <f>IF(AE244&gt;0,AC244&amp;"-"&amp;AE244,AC244)</f>
        <v/>
      </c>
      <c r="AG244" s="10">
        <v>1256</v>
      </c>
      <c r="AH244" s="10" t="s">
        <v>68</v>
      </c>
      <c r="AI244" s="6">
        <v>746</v>
      </c>
      <c r="AJ244" s="6">
        <v>921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6">
        <v>67</v>
      </c>
      <c r="AQ244" s="6">
        <v>0</v>
      </c>
      <c r="AR244" s="6">
        <v>0</v>
      </c>
      <c r="AS244" s="6">
        <v>0</v>
      </c>
      <c r="AT244" s="29" t="str">
        <f>IF(LEN(B244)=0,"",1)</f>
        <v/>
      </c>
      <c r="AU244" t="s">
        <v>60</v>
      </c>
    </row>
    <row r="245" spans="1:47" ht="12.75">
      <c r="A245" s="30" t="str">
        <f>HYPERLINK(IF($AV$1="SCREEN","javascript:DrillDown('../pages/CommonProperty.aspx?1=1&amp;PropertyId="&amp;AG245&amp;"')",""),B245)</f>
        <v/>
      </c>
      <c r="B245" s="20"/>
      <c r="C245" s="21" t="str">
        <f>HYPERLINK(IF($AV$1="SCREEN","javascript:DrillDown('../pages/UnitSwitch.aspx?1=1&amp;UnitId="&amp;V245&amp;"')",""),W245)</f>
        <v xml:space="preserve">17-142  </v>
      </c>
      <c r="D245" s="21" t="str">
        <f>HYPERLINK(IF($AV$1="SCREEN","javascript:DrillDown('../pages/CommonUnitType.aspx?1=1&amp;UnitTypeId="&amp;X245&amp;"')",""),Y245)</f>
        <v xml:space="preserve">at-1-tc </v>
      </c>
      <c r="E245" s="22">
        <v>746</v>
      </c>
      <c r="F245" s="23">
        <v>1</v>
      </c>
      <c r="G245" s="32" t="str">
        <f>HYPERLINK(IF(OR(TRIM(AA245)="VACANT",$AV$1="EXCEL"),"","javascript:DrillDown('../pages/TenantSwitch.aspx?1=1&amp;TenantId="&amp;Z245&amp;"')"),AA245)</f>
        <v>Dancy, Herman</v>
      </c>
      <c r="H245" s="24" t="s">
        <v>71</v>
      </c>
      <c r="I245" s="24" t="s">
        <v>70</v>
      </c>
      <c r="J245" s="23" t="str">
        <f>HYPERLINK(IF($AV$1="SCREEN",IF(TRIM(AD245)="1","javascript:DrillDown('../pages/AffCert50059.aspx?1=1&amp;id="&amp;AB245&amp;"')",IF(TRIM(AD245)="2","javascript:DrillDown('../pages/AffCertTaxCredit.aspx?1=1&amp;id="&amp;AB245&amp;"')",IF(TRIM(AD245)="6","javascript:DrillDown('../pages/AffCertHOME.aspx?1=1&amp;id="&amp;AB245&amp;"')",IF(TRIM(AD245)="7","javascript:DrillDown('../pages/AffCertRD.aspx?1=1&amp;id="&amp;AB245&amp;"')",IF(TRIM(AD245)="8","javascript:DrillDown('../pages/AffCertLocalProgram.aspx?1=1&amp;id="&amp;AB245&amp;"')",""))))),""),AF245)</f>
        <v>AR</v>
      </c>
      <c r="K245" s="25" t="s">
        <v>464</v>
      </c>
      <c r="L245" s="22">
        <v>921</v>
      </c>
      <c r="M245" s="22">
        <v>708</v>
      </c>
      <c r="N245" s="22">
        <v>0</v>
      </c>
      <c r="O245" s="22">
        <v>0</v>
      </c>
      <c r="P245" s="22">
        <v>611</v>
      </c>
      <c r="Q245" s="22">
        <v>97</v>
      </c>
      <c r="R245" s="22">
        <v>0</v>
      </c>
      <c r="S245" s="22">
        <v>0</v>
      </c>
      <c r="T245" s="22">
        <v>97</v>
      </c>
      <c r="U245" s="22">
        <v>0</v>
      </c>
      <c r="V245" s="14">
        <v>51791</v>
      </c>
      <c r="W245" s="8" t="s">
        <v>465</v>
      </c>
      <c r="X245" s="7">
        <v>3529</v>
      </c>
      <c r="Y245" s="8" t="s">
        <v>59</v>
      </c>
      <c r="Z245" s="35">
        <v>163583</v>
      </c>
      <c r="AA245" s="35" t="s">
        <v>466</v>
      </c>
      <c r="AB245" s="9">
        <v>566571</v>
      </c>
      <c r="AC245" s="10" t="s">
        <v>67</v>
      </c>
      <c r="AD245" s="10">
        <v>2</v>
      </c>
      <c r="AE245" s="10">
        <v>0</v>
      </c>
      <c r="AF245" s="10" t="str">
        <f>IF(AE245&gt;0,AC245&amp;"-"&amp;AE245,AC245)</f>
        <v>AR</v>
      </c>
      <c r="AG245" s="10">
        <v>1256</v>
      </c>
      <c r="AH245" s="10" t="s">
        <v>68</v>
      </c>
      <c r="AI245" s="6">
        <v>746</v>
      </c>
      <c r="AJ245" s="6">
        <v>921</v>
      </c>
      <c r="AK245" s="6">
        <v>708</v>
      </c>
      <c r="AL245" s="6">
        <v>0</v>
      </c>
      <c r="AM245" s="6">
        <v>0</v>
      </c>
      <c r="AN245" s="6">
        <v>611</v>
      </c>
      <c r="AO245" s="6">
        <v>97</v>
      </c>
      <c r="AP245" s="6">
        <v>0</v>
      </c>
      <c r="AQ245" s="6">
        <v>0</v>
      </c>
      <c r="AR245" s="6">
        <v>97</v>
      </c>
      <c r="AS245" s="6">
        <v>0</v>
      </c>
      <c r="AT245" s="29" t="str">
        <f>IF(LEN(B245)=0,"",1)</f>
        <v/>
      </c>
      <c r="AU245" t="s">
        <v>60</v>
      </c>
    </row>
    <row r="246" spans="1:47" ht="12.75">
      <c r="A246" s="30" t="str">
        <f>HYPERLINK(IF($AV$1="SCREEN","javascript:DrillDown('../pages/CommonProperty.aspx?1=1&amp;PropertyId="&amp;AG246&amp;"')",""),B246)</f>
        <v/>
      </c>
      <c r="B246" s="20"/>
      <c r="C246" s="21" t="str">
        <f>HYPERLINK(IF($AV$1="SCREEN","javascript:DrillDown('../pages/UnitSwitch.aspx?1=1&amp;UnitId="&amp;V246&amp;"')",""),W246)</f>
        <v xml:space="preserve">17-143  </v>
      </c>
      <c r="D246" s="21" t="str">
        <f>HYPERLINK(IF($AV$1="SCREEN","javascript:DrillDown('../pages/CommonUnitType.aspx?1=1&amp;UnitTypeId="&amp;X246&amp;"')",""),Y246)</f>
        <v xml:space="preserve">at-1-tc </v>
      </c>
      <c r="E246" s="22">
        <v>746</v>
      </c>
      <c r="F246" s="23">
        <v>1</v>
      </c>
      <c r="G246" s="32" t="str">
        <f>HYPERLINK(IF(OR(TRIM(AA246)="VACANT",$AV$1="EXCEL"),"","javascript:DrillDown('../pages/TenantSwitch.aspx?1=1&amp;TenantId="&amp;Z246&amp;"')"),AA246)</f>
        <v>Harris, Anthony</v>
      </c>
      <c r="H246" s="24" t="s">
        <v>71</v>
      </c>
      <c r="I246" s="24" t="s">
        <v>70</v>
      </c>
      <c r="J246" s="23" t="str">
        <f>HYPERLINK(IF($AV$1="SCREEN",IF(TRIM(AD246)="1","javascript:DrillDown('../pages/AffCert50059.aspx?1=1&amp;id="&amp;AB246&amp;"')",IF(TRIM(AD246)="2","javascript:DrillDown('../pages/AffCertTaxCredit.aspx?1=1&amp;id="&amp;AB246&amp;"')",IF(TRIM(AD246)="6","javascript:DrillDown('../pages/AffCertHOME.aspx?1=1&amp;id="&amp;AB246&amp;"')",IF(TRIM(AD246)="7","javascript:DrillDown('../pages/AffCertRD.aspx?1=1&amp;id="&amp;AB246&amp;"')",IF(TRIM(AD246)="8","javascript:DrillDown('../pages/AffCertLocalProgram.aspx?1=1&amp;id="&amp;AB246&amp;"')",""))))),""),AF246)</f>
        <v>MI</v>
      </c>
      <c r="K246" s="25" t="s">
        <v>467</v>
      </c>
      <c r="L246" s="22">
        <v>921</v>
      </c>
      <c r="M246" s="22">
        <v>610</v>
      </c>
      <c r="N246" s="22">
        <v>0</v>
      </c>
      <c r="O246" s="22">
        <v>0</v>
      </c>
      <c r="P246" s="22">
        <v>610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14">
        <v>51792</v>
      </c>
      <c r="W246" s="8" t="s">
        <v>468</v>
      </c>
      <c r="X246" s="7">
        <v>3529</v>
      </c>
      <c r="Y246" s="8" t="s">
        <v>59</v>
      </c>
      <c r="Z246" s="35">
        <v>163584</v>
      </c>
      <c r="AA246" s="35" t="s">
        <v>469</v>
      </c>
      <c r="AB246" s="9">
        <v>549071</v>
      </c>
      <c r="AC246" s="10" t="s">
        <v>39</v>
      </c>
      <c r="AD246" s="10">
        <v>2</v>
      </c>
      <c r="AE246" s="10">
        <v>0</v>
      </c>
      <c r="AF246" s="10" t="str">
        <f>IF(AE246&gt;0,AC246&amp;"-"&amp;AE246,AC246)</f>
        <v>MI</v>
      </c>
      <c r="AG246" s="10">
        <v>1256</v>
      </c>
      <c r="AH246" s="10" t="s">
        <v>68</v>
      </c>
      <c r="AI246" s="6">
        <v>746</v>
      </c>
      <c r="AJ246" s="6">
        <v>921</v>
      </c>
      <c r="AK246" s="6">
        <v>610</v>
      </c>
      <c r="AL246" s="6">
        <v>0</v>
      </c>
      <c r="AM246" s="6">
        <v>0</v>
      </c>
      <c r="AN246" s="6">
        <v>610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29" t="str">
        <f>IF(LEN(B246)=0,"",1)</f>
        <v/>
      </c>
      <c r="AU246" t="s">
        <v>60</v>
      </c>
    </row>
    <row r="247" spans="1:47" ht="12.75">
      <c r="A247" s="30" t="str">
        <f>HYPERLINK(IF($AV$1="SCREEN","javascript:DrillDown('../pages/CommonProperty.aspx?1=1&amp;PropertyId="&amp;AG247&amp;"')",""),B247)</f>
        <v/>
      </c>
      <c r="B247" s="20"/>
      <c r="C247" s="21" t="str">
        <f>HYPERLINK(IF($AV$1="SCREEN","javascript:DrillDown('../pages/UnitSwitch.aspx?1=1&amp;UnitId="&amp;V247&amp;"')",""),W247)</f>
        <v xml:space="preserve">17-144  </v>
      </c>
      <c r="D247" s="21" t="str">
        <f>HYPERLINK(IF($AV$1="SCREEN","javascript:DrillDown('../pages/CommonUnitType.aspx?1=1&amp;UnitTypeId="&amp;X247&amp;"')",""),Y247)</f>
        <v xml:space="preserve">at-1-tc </v>
      </c>
      <c r="E247" s="22">
        <v>746</v>
      </c>
      <c r="F247" s="23">
        <v>1</v>
      </c>
      <c r="G247" s="32" t="str">
        <f>HYPERLINK(IF(OR(TRIM(AA247)="VACANT",$AV$1="EXCEL"),"","javascript:DrillDown('../pages/TenantSwitch.aspx?1=1&amp;TenantId="&amp;Z247&amp;"')"),AA247)</f>
        <v>Adams, Lisa</v>
      </c>
      <c r="H247" s="24" t="s">
        <v>71</v>
      </c>
      <c r="I247" s="24" t="s">
        <v>70</v>
      </c>
      <c r="J247" s="23" t="str">
        <f>HYPERLINK(IF($AV$1="SCREEN",IF(TRIM(AD247)="1","javascript:DrillDown('../pages/AffCert50059.aspx?1=1&amp;id="&amp;AB247&amp;"')",IF(TRIM(AD247)="2","javascript:DrillDown('../pages/AffCertTaxCredit.aspx?1=1&amp;id="&amp;AB247&amp;"')",IF(TRIM(AD247)="6","javascript:DrillDown('../pages/AffCertHOME.aspx?1=1&amp;id="&amp;AB247&amp;"')",IF(TRIM(AD247)="7","javascript:DrillDown('../pages/AffCertRD.aspx?1=1&amp;id="&amp;AB247&amp;"')",IF(TRIM(AD247)="8","javascript:DrillDown('../pages/AffCertLocalProgram.aspx?1=1&amp;id="&amp;AB247&amp;"')",""))))),""),AF247)</f>
        <v>MI</v>
      </c>
      <c r="K247" s="25" t="s">
        <v>470</v>
      </c>
      <c r="L247" s="22">
        <v>921</v>
      </c>
      <c r="M247" s="22">
        <v>525</v>
      </c>
      <c r="N247" s="22">
        <v>0</v>
      </c>
      <c r="O247" s="22">
        <v>0</v>
      </c>
      <c r="P247" s="22">
        <v>0</v>
      </c>
      <c r="Q247" s="22">
        <v>525</v>
      </c>
      <c r="R247" s="22">
        <v>0</v>
      </c>
      <c r="S247" s="22">
        <v>0</v>
      </c>
      <c r="T247" s="22">
        <v>525</v>
      </c>
      <c r="U247" s="22">
        <v>0</v>
      </c>
      <c r="V247" s="14">
        <v>51793</v>
      </c>
      <c r="W247" s="8" t="s">
        <v>471</v>
      </c>
      <c r="X247" s="7">
        <v>3529</v>
      </c>
      <c r="Y247" s="8" t="s">
        <v>59</v>
      </c>
      <c r="Z247" s="35">
        <v>163585</v>
      </c>
      <c r="AA247" s="35" t="s">
        <v>472</v>
      </c>
      <c r="AB247" s="9">
        <v>549092</v>
      </c>
      <c r="AC247" s="10" t="s">
        <v>39</v>
      </c>
      <c r="AD247" s="10">
        <v>2</v>
      </c>
      <c r="AE247" s="10">
        <v>0</v>
      </c>
      <c r="AF247" s="10" t="str">
        <f>IF(AE247&gt;0,AC247&amp;"-"&amp;AE247,AC247)</f>
        <v>MI</v>
      </c>
      <c r="AG247" s="10">
        <v>1256</v>
      </c>
      <c r="AH247" s="10" t="s">
        <v>68</v>
      </c>
      <c r="AI247" s="6">
        <v>746</v>
      </c>
      <c r="AJ247" s="6">
        <v>921</v>
      </c>
      <c r="AK247" s="6">
        <v>525</v>
      </c>
      <c r="AL247" s="6">
        <v>0</v>
      </c>
      <c r="AM247" s="6">
        <v>0</v>
      </c>
      <c r="AN247" s="6">
        <v>0</v>
      </c>
      <c r="AO247" s="6">
        <v>525</v>
      </c>
      <c r="AP247" s="6">
        <v>0</v>
      </c>
      <c r="AQ247" s="6">
        <v>0</v>
      </c>
      <c r="AR247" s="6">
        <v>525</v>
      </c>
      <c r="AS247" s="6">
        <v>0</v>
      </c>
      <c r="AT247" s="29" t="str">
        <f>IF(LEN(B247)=0,"",1)</f>
        <v/>
      </c>
      <c r="AU247" t="s">
        <v>60</v>
      </c>
    </row>
    <row r="248" spans="1:47" ht="12.75">
      <c r="A248" s="30" t="str">
        <f>HYPERLINK(IF($AV$1="SCREEN","javascript:DrillDown('../pages/CommonProperty.aspx?1=1&amp;PropertyId="&amp;AG248&amp;"')",""),B248)</f>
        <v/>
      </c>
      <c r="B248" s="20"/>
      <c r="C248" s="21" t="str">
        <f>HYPERLINK(IF($AV$1="SCREEN","javascript:DrillDown('../pages/UnitSwitch.aspx?1=1&amp;UnitId="&amp;V248&amp;"')",""),W248)</f>
        <v xml:space="preserve">17-145  </v>
      </c>
      <c r="D248" s="21" t="str">
        <f>HYPERLINK(IF($AV$1="SCREEN","javascript:DrillDown('../pages/CommonUnitType.aspx?1=1&amp;UnitTypeId="&amp;X248&amp;"')",""),Y248)</f>
        <v xml:space="preserve">at-1-tc </v>
      </c>
      <c r="E248" s="22">
        <v>746</v>
      </c>
      <c r="F248" s="23">
        <v>1</v>
      </c>
      <c r="G248" s="32" t="str">
        <f>HYPERLINK(IF(OR(TRIM(AA248)="VACANT",$AV$1="EXCEL"),"","javascript:DrillDown('../pages/TenantSwitch.aspx?1=1&amp;TenantId="&amp;Z248&amp;"')"),AA248)</f>
        <v>R. Warren, Wanda</v>
      </c>
      <c r="H248" s="24" t="s">
        <v>71</v>
      </c>
      <c r="I248" s="24" t="s">
        <v>70</v>
      </c>
      <c r="J248" s="23" t="str">
        <f>HYPERLINK(IF($AV$1="SCREEN",IF(TRIM(AD248)="1","javascript:DrillDown('../pages/AffCert50059.aspx?1=1&amp;id="&amp;AB248&amp;"')",IF(TRIM(AD248)="2","javascript:DrillDown('../pages/AffCertTaxCredit.aspx?1=1&amp;id="&amp;AB248&amp;"')",IF(TRIM(AD248)="6","javascript:DrillDown('../pages/AffCertHOME.aspx?1=1&amp;id="&amp;AB248&amp;"')",IF(TRIM(AD248)="7","javascript:DrillDown('../pages/AffCertRD.aspx?1=1&amp;id="&amp;AB248&amp;"')",IF(TRIM(AD248)="8","javascript:DrillDown('../pages/AffCertLocalProgram.aspx?1=1&amp;id="&amp;AB248&amp;"')",""))))),""),AF248)</f>
        <v>MI</v>
      </c>
      <c r="K248" s="25" t="s">
        <v>473</v>
      </c>
      <c r="L248" s="22">
        <v>921</v>
      </c>
      <c r="M248" s="22">
        <v>921</v>
      </c>
      <c r="N248" s="22">
        <v>0</v>
      </c>
      <c r="O248" s="22">
        <v>0</v>
      </c>
      <c r="P248" s="22">
        <v>0</v>
      </c>
      <c r="Q248" s="22">
        <v>921</v>
      </c>
      <c r="R248" s="22">
        <v>0</v>
      </c>
      <c r="S248" s="22">
        <v>0</v>
      </c>
      <c r="T248" s="22">
        <v>921</v>
      </c>
      <c r="U248" s="22">
        <v>0</v>
      </c>
      <c r="V248" s="14">
        <v>51794</v>
      </c>
      <c r="W248" s="8" t="s">
        <v>474</v>
      </c>
      <c r="X248" s="7">
        <v>3529</v>
      </c>
      <c r="Y248" s="8" t="s">
        <v>59</v>
      </c>
      <c r="Z248" s="35">
        <v>163586</v>
      </c>
      <c r="AA248" s="35" t="s">
        <v>475</v>
      </c>
      <c r="AB248" s="9">
        <v>549454</v>
      </c>
      <c r="AC248" s="10" t="s">
        <v>39</v>
      </c>
      <c r="AD248" s="10">
        <v>2</v>
      </c>
      <c r="AE248" s="10">
        <v>0</v>
      </c>
      <c r="AF248" s="10" t="str">
        <f>IF(AE248&gt;0,AC248&amp;"-"&amp;AE248,AC248)</f>
        <v>MI</v>
      </c>
      <c r="AG248" s="10">
        <v>1256</v>
      </c>
      <c r="AH248" s="10" t="s">
        <v>68</v>
      </c>
      <c r="AI248" s="6">
        <v>746</v>
      </c>
      <c r="AJ248" s="6">
        <v>921</v>
      </c>
      <c r="AK248" s="6">
        <v>921</v>
      </c>
      <c r="AL248" s="6">
        <v>0</v>
      </c>
      <c r="AM248" s="6">
        <v>0</v>
      </c>
      <c r="AN248" s="6">
        <v>0</v>
      </c>
      <c r="AO248" s="6">
        <v>921</v>
      </c>
      <c r="AP248" s="6">
        <v>0</v>
      </c>
      <c r="AQ248" s="6">
        <v>0</v>
      </c>
      <c r="AR248" s="6">
        <v>921</v>
      </c>
      <c r="AS248" s="6">
        <v>0</v>
      </c>
      <c r="AT248" s="29" t="str">
        <f>IF(LEN(B248)=0,"",1)</f>
        <v/>
      </c>
      <c r="AU248" t="s">
        <v>60</v>
      </c>
    </row>
    <row r="249" spans="1:47" ht="12.75">
      <c r="A249" s="30" t="str">
        <f>HYPERLINK(IF($AV$1="SCREEN","javascript:DrillDown('../pages/CommonProperty.aspx?1=1&amp;PropertyId="&amp;AG249&amp;"')",""),B249)</f>
        <v/>
      </c>
      <c r="B249" s="20"/>
      <c r="C249" s="21" t="str">
        <f>HYPERLINK(IF($AV$1="SCREEN","javascript:DrillDown('../pages/UnitSwitch.aspx?1=1&amp;UnitId="&amp;V249&amp;"')",""),W249)</f>
        <v xml:space="preserve">17-146  </v>
      </c>
      <c r="D249" s="21" t="str">
        <f>HYPERLINK(IF($AV$1="SCREEN","javascript:DrillDown('../pages/CommonUnitType.aspx?1=1&amp;UnitTypeId="&amp;X249&amp;"')",""),Y249)</f>
        <v xml:space="preserve">at-1-tc </v>
      </c>
      <c r="E249" s="22">
        <v>746</v>
      </c>
      <c r="F249" s="23">
        <v>1</v>
      </c>
      <c r="G249" s="32" t="str">
        <f>HYPERLINK(IF(OR(TRIM(AA249)="VACANT",$AV$1="EXCEL"),"","javascript:DrillDown('../pages/TenantSwitch.aspx?1=1&amp;TenantId="&amp;Z249&amp;"')"),AA249)</f>
        <v>VACANT</v>
      </c>
      <c r="H249" s="24"/>
      <c r="I249" s="24" t="s">
        <v>70</v>
      </c>
      <c r="J249" s="23" t="str">
        <f>HYPERLINK(IF($AV$1="SCREEN",IF(TRIM(AD249)="1","javascript:DrillDown('../pages/AffCert50059.aspx?1=1&amp;id="&amp;AB249&amp;"')",IF(TRIM(AD249)="2","javascript:DrillDown('../pages/AffCertTaxCredit.aspx?1=1&amp;id="&amp;AB249&amp;"')",IF(TRIM(AD249)="6","javascript:DrillDown('../pages/AffCertHOME.aspx?1=1&amp;id="&amp;AB249&amp;"')",IF(TRIM(AD249)="7","javascript:DrillDown('../pages/AffCertRD.aspx?1=1&amp;id="&amp;AB249&amp;"')",IF(TRIM(AD249)="8","javascript:DrillDown('../pages/AffCertLocalProgram.aspx?1=1&amp;id="&amp;AB249&amp;"')",""))))),""),AF249)</f>
        <v/>
      </c>
      <c r="K249" s="25" t="s">
        <v>70</v>
      </c>
      <c r="L249" s="22">
        <v>921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67</v>
      </c>
      <c r="S249" s="22">
        <v>0</v>
      </c>
      <c r="T249" s="22">
        <v>0</v>
      </c>
      <c r="U249" s="22">
        <v>0</v>
      </c>
      <c r="V249" s="14">
        <v>51795</v>
      </c>
      <c r="W249" s="8" t="s">
        <v>476</v>
      </c>
      <c r="X249" s="7">
        <v>3529</v>
      </c>
      <c r="Y249" s="8" t="s">
        <v>59</v>
      </c>
      <c r="Z249" s="35"/>
      <c r="AA249" s="35" t="s">
        <v>43</v>
      </c>
      <c r="AB249" s="9"/>
      <c r="AC249" s="10" t="s">
        <v>70</v>
      </c>
      <c r="AD249" s="10"/>
      <c r="AE249" s="10"/>
      <c r="AF249" s="10" t="str">
        <f>IF(AE249&gt;0,AC249&amp;"-"&amp;AE249,AC249)</f>
        <v/>
      </c>
      <c r="AG249" s="10">
        <v>1256</v>
      </c>
      <c r="AH249" s="10" t="s">
        <v>68</v>
      </c>
      <c r="AI249" s="6">
        <v>746</v>
      </c>
      <c r="AJ249" s="6">
        <v>921</v>
      </c>
      <c r="AK249" s="6">
        <v>0</v>
      </c>
      <c r="AL249" s="6">
        <v>0</v>
      </c>
      <c r="AM249" s="6">
        <v>0</v>
      </c>
      <c r="AN249" s="6">
        <v>0</v>
      </c>
      <c r="AO249" s="6">
        <v>0</v>
      </c>
      <c r="AP249" s="6">
        <v>67</v>
      </c>
      <c r="AQ249" s="6">
        <v>0</v>
      </c>
      <c r="AR249" s="6">
        <v>0</v>
      </c>
      <c r="AS249" s="6">
        <v>0</v>
      </c>
      <c r="AT249" s="29" t="str">
        <f>IF(LEN(B249)=0,"",1)</f>
        <v/>
      </c>
      <c r="AU249" t="s">
        <v>60</v>
      </c>
    </row>
    <row r="250" spans="1:47" ht="12.75">
      <c r="A250" s="30" t="str">
        <f>HYPERLINK(IF($AV$1="SCREEN","javascript:DrillDown('../pages/CommonProperty.aspx?1=1&amp;PropertyId="&amp;AG250&amp;"')",""),B250)</f>
        <v/>
      </c>
      <c r="B250" s="20"/>
      <c r="C250" s="21" t="str">
        <f>HYPERLINK(IF($AV$1="SCREEN","javascript:DrillDown('../pages/UnitSwitch.aspx?1=1&amp;UnitId="&amp;V250&amp;"')",""),W250)</f>
        <v xml:space="preserve">17-147  </v>
      </c>
      <c r="D250" s="21" t="str">
        <f>HYPERLINK(IF($AV$1="SCREEN","javascript:DrillDown('../pages/CommonUnitType.aspx?1=1&amp;UnitTypeId="&amp;X250&amp;"')",""),Y250)</f>
        <v xml:space="preserve">at-1-tc </v>
      </c>
      <c r="E250" s="22">
        <v>746</v>
      </c>
      <c r="F250" s="23">
        <v>1</v>
      </c>
      <c r="G250" s="32" t="str">
        <f>HYPERLINK(IF(OR(TRIM(AA250)="VACANT",$AV$1="EXCEL"),"","javascript:DrillDown('../pages/TenantSwitch.aspx?1=1&amp;TenantId="&amp;Z250&amp;"')"),AA250)</f>
        <v>VACANT</v>
      </c>
      <c r="H250" s="24"/>
      <c r="I250" s="24" t="s">
        <v>70</v>
      </c>
      <c r="J250" s="23" t="str">
        <f>HYPERLINK(IF($AV$1="SCREEN",IF(TRIM(AD250)="1","javascript:DrillDown('../pages/AffCert50059.aspx?1=1&amp;id="&amp;AB250&amp;"')",IF(TRIM(AD250)="2","javascript:DrillDown('../pages/AffCertTaxCredit.aspx?1=1&amp;id="&amp;AB250&amp;"')",IF(TRIM(AD250)="6","javascript:DrillDown('../pages/AffCertHOME.aspx?1=1&amp;id="&amp;AB250&amp;"')",IF(TRIM(AD250)="7","javascript:DrillDown('../pages/AffCertRD.aspx?1=1&amp;id="&amp;AB250&amp;"')",IF(TRIM(AD250)="8","javascript:DrillDown('../pages/AffCertLocalProgram.aspx?1=1&amp;id="&amp;AB250&amp;"')",""))))),""),AF250)</f>
        <v/>
      </c>
      <c r="K250" s="25" t="s">
        <v>70</v>
      </c>
      <c r="L250" s="22">
        <v>921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67</v>
      </c>
      <c r="S250" s="22">
        <v>0</v>
      </c>
      <c r="T250" s="22">
        <v>0</v>
      </c>
      <c r="U250" s="22">
        <v>0</v>
      </c>
      <c r="V250" s="14">
        <v>51796</v>
      </c>
      <c r="W250" s="8" t="s">
        <v>477</v>
      </c>
      <c r="X250" s="7">
        <v>3529</v>
      </c>
      <c r="Y250" s="8" t="s">
        <v>59</v>
      </c>
      <c r="Z250" s="35"/>
      <c r="AA250" s="35" t="s">
        <v>43</v>
      </c>
      <c r="AB250" s="9"/>
      <c r="AC250" s="10" t="s">
        <v>70</v>
      </c>
      <c r="AD250" s="10"/>
      <c r="AE250" s="10"/>
      <c r="AF250" s="10" t="str">
        <f>IF(AE250&gt;0,AC250&amp;"-"&amp;AE250,AC250)</f>
        <v/>
      </c>
      <c r="AG250" s="10">
        <v>1256</v>
      </c>
      <c r="AH250" s="10" t="s">
        <v>68</v>
      </c>
      <c r="AI250" s="6">
        <v>746</v>
      </c>
      <c r="AJ250" s="6">
        <v>921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6">
        <v>67</v>
      </c>
      <c r="AQ250" s="6">
        <v>0</v>
      </c>
      <c r="AR250" s="6">
        <v>0</v>
      </c>
      <c r="AS250" s="6">
        <v>0</v>
      </c>
      <c r="AT250" s="29" t="str">
        <f>IF(LEN(B250)=0,"",1)</f>
        <v/>
      </c>
      <c r="AU250" t="s">
        <v>60</v>
      </c>
    </row>
    <row r="251" spans="1:47" ht="12.75">
      <c r="A251" s="30" t="str">
        <f>HYPERLINK(IF($AV$1="SCREEN","javascript:DrillDown('../pages/CommonProperty.aspx?1=1&amp;PropertyId="&amp;AG251&amp;"')",""),B251)</f>
        <v/>
      </c>
      <c r="B251" s="20"/>
      <c r="C251" s="21" t="str">
        <f>HYPERLINK(IF($AV$1="SCREEN","javascript:DrillDown('../pages/UnitSwitch.aspx?1=1&amp;UnitId="&amp;V251&amp;"')",""),W251)</f>
        <v xml:space="preserve">17-148  </v>
      </c>
      <c r="D251" s="21" t="str">
        <f>HYPERLINK(IF($AV$1="SCREEN","javascript:DrillDown('../pages/CommonUnitType.aspx?1=1&amp;UnitTypeId="&amp;X251&amp;"')",""),Y251)</f>
        <v xml:space="preserve">at-1-tc </v>
      </c>
      <c r="E251" s="22">
        <v>746</v>
      </c>
      <c r="F251" s="23">
        <v>1</v>
      </c>
      <c r="G251" s="32" t="str">
        <f>HYPERLINK(IF(OR(TRIM(AA251)="VACANT",$AV$1="EXCEL"),"","javascript:DrillDown('../pages/TenantSwitch.aspx?1=1&amp;TenantId="&amp;Z251&amp;"')"),AA251)</f>
        <v>VACANT</v>
      </c>
      <c r="H251" s="24"/>
      <c r="I251" s="24" t="s">
        <v>70</v>
      </c>
      <c r="J251" s="23" t="str">
        <f>HYPERLINK(IF($AV$1="SCREEN",IF(TRIM(AD251)="1","javascript:DrillDown('../pages/AffCert50059.aspx?1=1&amp;id="&amp;AB251&amp;"')",IF(TRIM(AD251)="2","javascript:DrillDown('../pages/AffCertTaxCredit.aspx?1=1&amp;id="&amp;AB251&amp;"')",IF(TRIM(AD251)="6","javascript:DrillDown('../pages/AffCertHOME.aspx?1=1&amp;id="&amp;AB251&amp;"')",IF(TRIM(AD251)="7","javascript:DrillDown('../pages/AffCertRD.aspx?1=1&amp;id="&amp;AB251&amp;"')",IF(TRIM(AD251)="8","javascript:DrillDown('../pages/AffCertLocalProgram.aspx?1=1&amp;id="&amp;AB251&amp;"')",""))))),""),AF251)</f>
        <v/>
      </c>
      <c r="K251" s="25" t="s">
        <v>70</v>
      </c>
      <c r="L251" s="22">
        <v>921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67</v>
      </c>
      <c r="S251" s="22">
        <v>0</v>
      </c>
      <c r="T251" s="22">
        <v>0</v>
      </c>
      <c r="U251" s="22">
        <v>0</v>
      </c>
      <c r="V251" s="14">
        <v>51797</v>
      </c>
      <c r="W251" s="8" t="s">
        <v>478</v>
      </c>
      <c r="X251" s="7">
        <v>3529</v>
      </c>
      <c r="Y251" s="8" t="s">
        <v>59</v>
      </c>
      <c r="Z251" s="35"/>
      <c r="AA251" s="35" t="s">
        <v>43</v>
      </c>
      <c r="AB251" s="9"/>
      <c r="AC251" s="10" t="s">
        <v>70</v>
      </c>
      <c r="AD251" s="10"/>
      <c r="AE251" s="10"/>
      <c r="AF251" s="10" t="str">
        <f>IF(AE251&gt;0,AC251&amp;"-"&amp;AE251,AC251)</f>
        <v/>
      </c>
      <c r="AG251" s="10">
        <v>1256</v>
      </c>
      <c r="AH251" s="10" t="s">
        <v>68</v>
      </c>
      <c r="AI251" s="6">
        <v>746</v>
      </c>
      <c r="AJ251" s="6">
        <v>921</v>
      </c>
      <c r="AK251" s="6">
        <v>0</v>
      </c>
      <c r="AL251" s="6">
        <v>0</v>
      </c>
      <c r="AM251" s="6">
        <v>0</v>
      </c>
      <c r="AN251" s="6">
        <v>0</v>
      </c>
      <c r="AO251" s="6">
        <v>0</v>
      </c>
      <c r="AP251" s="6">
        <v>67</v>
      </c>
      <c r="AQ251" s="6">
        <v>0</v>
      </c>
      <c r="AR251" s="6">
        <v>0</v>
      </c>
      <c r="AS251" s="6">
        <v>0</v>
      </c>
      <c r="AT251" s="29" t="str">
        <f>IF(LEN(B251)=0,"",1)</f>
        <v/>
      </c>
      <c r="AU251" t="s">
        <v>60</v>
      </c>
    </row>
    <row r="252" spans="1:47" ht="12.75">
      <c r="A252" s="30" t="str">
        <f>HYPERLINK(IF($AV$1="SCREEN","javascript:DrillDown('../pages/CommonProperty.aspx?1=1&amp;PropertyId="&amp;AG252&amp;"')",""),B252)</f>
        <v/>
      </c>
      <c r="B252" s="20"/>
      <c r="C252" s="21" t="str">
        <f>HYPERLINK(IF($AV$1="SCREEN","javascript:DrillDown('../pages/UnitSwitch.aspx?1=1&amp;UnitId="&amp;V252&amp;"')",""),W252)</f>
        <v xml:space="preserve">17-149  </v>
      </c>
      <c r="D252" s="21" t="str">
        <f>HYPERLINK(IF($AV$1="SCREEN","javascript:DrillDown('../pages/CommonUnitType.aspx?1=1&amp;UnitTypeId="&amp;X252&amp;"')",""),Y252)</f>
        <v xml:space="preserve">at-1-tc </v>
      </c>
      <c r="E252" s="22">
        <v>746</v>
      </c>
      <c r="F252" s="23">
        <v>1</v>
      </c>
      <c r="G252" s="32" t="str">
        <f>HYPERLINK(IF(OR(TRIM(AA252)="VACANT",$AV$1="EXCEL"),"","javascript:DrillDown('../pages/TenantSwitch.aspx?1=1&amp;TenantId="&amp;Z252&amp;"')"),AA252)</f>
        <v>Finkley, Eugene</v>
      </c>
      <c r="H252" s="24" t="s">
        <v>71</v>
      </c>
      <c r="I252" s="24" t="s">
        <v>70</v>
      </c>
      <c r="J252" s="23" t="str">
        <f>HYPERLINK(IF($AV$1="SCREEN",IF(TRIM(AD252)="1","javascript:DrillDown('../pages/AffCert50059.aspx?1=1&amp;id="&amp;AB252&amp;"')",IF(TRIM(AD252)="2","javascript:DrillDown('../pages/AffCertTaxCredit.aspx?1=1&amp;id="&amp;AB252&amp;"')",IF(TRIM(AD252)="6","javascript:DrillDown('../pages/AffCertHOME.aspx?1=1&amp;id="&amp;AB252&amp;"')",IF(TRIM(AD252)="7","javascript:DrillDown('../pages/AffCertRD.aspx?1=1&amp;id="&amp;AB252&amp;"')",IF(TRIM(AD252)="8","javascript:DrillDown('../pages/AffCertLocalProgram.aspx?1=1&amp;id="&amp;AB252&amp;"')",""))))),""),AF252)</f>
        <v>AR</v>
      </c>
      <c r="K252" s="25" t="s">
        <v>479</v>
      </c>
      <c r="L252" s="22">
        <v>921</v>
      </c>
      <c r="M252" s="22">
        <v>988</v>
      </c>
      <c r="N252" s="22">
        <v>0</v>
      </c>
      <c r="O252" s="22">
        <v>0</v>
      </c>
      <c r="P252" s="22">
        <v>794</v>
      </c>
      <c r="Q252" s="22">
        <v>194</v>
      </c>
      <c r="R252" s="22">
        <v>0</v>
      </c>
      <c r="S252" s="22">
        <v>0</v>
      </c>
      <c r="T252" s="22">
        <v>194</v>
      </c>
      <c r="U252" s="22">
        <v>0</v>
      </c>
      <c r="V252" s="14">
        <v>51798</v>
      </c>
      <c r="W252" s="8" t="s">
        <v>480</v>
      </c>
      <c r="X252" s="7">
        <v>3529</v>
      </c>
      <c r="Y252" s="8" t="s">
        <v>59</v>
      </c>
      <c r="Z252" s="35">
        <v>163588</v>
      </c>
      <c r="AA252" s="35" t="s">
        <v>481</v>
      </c>
      <c r="AB252" s="9">
        <v>566314</v>
      </c>
      <c r="AC252" s="10" t="s">
        <v>67</v>
      </c>
      <c r="AD252" s="10">
        <v>2</v>
      </c>
      <c r="AE252" s="10">
        <v>0</v>
      </c>
      <c r="AF252" s="10" t="str">
        <f>IF(AE252&gt;0,AC252&amp;"-"&amp;AE252,AC252)</f>
        <v>AR</v>
      </c>
      <c r="AG252" s="10">
        <v>1256</v>
      </c>
      <c r="AH252" s="10" t="s">
        <v>68</v>
      </c>
      <c r="AI252" s="6">
        <v>746</v>
      </c>
      <c r="AJ252" s="6">
        <v>921</v>
      </c>
      <c r="AK252" s="6">
        <v>988</v>
      </c>
      <c r="AL252" s="6">
        <v>0</v>
      </c>
      <c r="AM252" s="6">
        <v>0</v>
      </c>
      <c r="AN252" s="6">
        <v>794</v>
      </c>
      <c r="AO252" s="6">
        <v>194</v>
      </c>
      <c r="AP252" s="6">
        <v>0</v>
      </c>
      <c r="AQ252" s="6">
        <v>0</v>
      </c>
      <c r="AR252" s="6">
        <v>194</v>
      </c>
      <c r="AS252" s="6">
        <v>0</v>
      </c>
      <c r="AT252" s="29" t="str">
        <f>IF(LEN(B252)=0,"",1)</f>
        <v/>
      </c>
      <c r="AU252" t="s">
        <v>60</v>
      </c>
    </row>
    <row r="253" spans="1:47" ht="12.75">
      <c r="A253" s="30" t="str">
        <f>HYPERLINK(IF($AV$1="SCREEN","javascript:DrillDown('../pages/CommonProperty.aspx?1=1&amp;PropertyId="&amp;AG253&amp;"')",""),B253)</f>
        <v/>
      </c>
      <c r="B253" s="20"/>
      <c r="C253" s="21" t="str">
        <f>HYPERLINK(IF($AV$1="SCREEN","javascript:DrillDown('../pages/UnitSwitch.aspx?1=1&amp;UnitId="&amp;V253&amp;"')",""),W253)</f>
        <v xml:space="preserve">17-150  </v>
      </c>
      <c r="D253" s="21" t="str">
        <f>HYPERLINK(IF($AV$1="SCREEN","javascript:DrillDown('../pages/CommonUnitType.aspx?1=1&amp;UnitTypeId="&amp;X253&amp;"')",""),Y253)</f>
        <v xml:space="preserve">at-1-tc </v>
      </c>
      <c r="E253" s="22">
        <v>746</v>
      </c>
      <c r="F253" s="23">
        <v>1</v>
      </c>
      <c r="G253" s="32" t="str">
        <f>HYPERLINK(IF(OR(TRIM(AA253)="VACANT",$AV$1="EXCEL"),"","javascript:DrillDown('../pages/TenantSwitch.aspx?1=1&amp;TenantId="&amp;Z253&amp;"')"),AA253)</f>
        <v>VACANT</v>
      </c>
      <c r="H253" s="24"/>
      <c r="I253" s="24" t="s">
        <v>70</v>
      </c>
      <c r="J253" s="23" t="str">
        <f>HYPERLINK(IF($AV$1="SCREEN",IF(TRIM(AD253)="1","javascript:DrillDown('../pages/AffCert50059.aspx?1=1&amp;id="&amp;AB253&amp;"')",IF(TRIM(AD253)="2","javascript:DrillDown('../pages/AffCertTaxCredit.aspx?1=1&amp;id="&amp;AB253&amp;"')",IF(TRIM(AD253)="6","javascript:DrillDown('../pages/AffCertHOME.aspx?1=1&amp;id="&amp;AB253&amp;"')",IF(TRIM(AD253)="7","javascript:DrillDown('../pages/AffCertRD.aspx?1=1&amp;id="&amp;AB253&amp;"')",IF(TRIM(AD253)="8","javascript:DrillDown('../pages/AffCertLocalProgram.aspx?1=1&amp;id="&amp;AB253&amp;"')",""))))),""),AF253)</f>
        <v/>
      </c>
      <c r="K253" s="25" t="s">
        <v>70</v>
      </c>
      <c r="L253" s="22">
        <v>921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67</v>
      </c>
      <c r="S253" s="22">
        <v>0</v>
      </c>
      <c r="T253" s="22">
        <v>0</v>
      </c>
      <c r="U253" s="22">
        <v>0</v>
      </c>
      <c r="V253" s="14">
        <v>51799</v>
      </c>
      <c r="W253" s="8" t="s">
        <v>482</v>
      </c>
      <c r="X253" s="7">
        <v>3529</v>
      </c>
      <c r="Y253" s="8" t="s">
        <v>59</v>
      </c>
      <c r="Z253" s="35"/>
      <c r="AA253" s="35" t="s">
        <v>43</v>
      </c>
      <c r="AB253" s="9"/>
      <c r="AC253" s="10" t="s">
        <v>70</v>
      </c>
      <c r="AD253" s="10"/>
      <c r="AE253" s="10"/>
      <c r="AF253" s="10" t="str">
        <f>IF(AE253&gt;0,AC253&amp;"-"&amp;AE253,AC253)</f>
        <v/>
      </c>
      <c r="AG253" s="10">
        <v>1256</v>
      </c>
      <c r="AH253" s="10" t="s">
        <v>68</v>
      </c>
      <c r="AI253" s="6">
        <v>746</v>
      </c>
      <c r="AJ253" s="6">
        <v>921</v>
      </c>
      <c r="AK253" s="6">
        <v>0</v>
      </c>
      <c r="AL253" s="6">
        <v>0</v>
      </c>
      <c r="AM253" s="6">
        <v>0</v>
      </c>
      <c r="AN253" s="6">
        <v>0</v>
      </c>
      <c r="AO253" s="6">
        <v>0</v>
      </c>
      <c r="AP253" s="6">
        <v>67</v>
      </c>
      <c r="AQ253" s="6">
        <v>0</v>
      </c>
      <c r="AR253" s="6">
        <v>0</v>
      </c>
      <c r="AS253" s="6">
        <v>0</v>
      </c>
      <c r="AT253" s="29" t="str">
        <f>IF(LEN(B253)=0,"",1)</f>
        <v/>
      </c>
      <c r="AU253" t="s">
        <v>60</v>
      </c>
    </row>
    <row r="254" spans="1:47" ht="12.75">
      <c r="A254" s="30" t="str">
        <f>HYPERLINK(IF($AV$1="SCREEN","javascript:DrillDown('../pages/CommonProperty.aspx?1=1&amp;PropertyId="&amp;AG254&amp;"')",""),B254)</f>
        <v/>
      </c>
      <c r="B254" s="20"/>
      <c r="C254" s="21" t="str">
        <f>HYPERLINK(IF($AV$1="SCREEN","javascript:DrillDown('../pages/UnitSwitch.aspx?1=1&amp;UnitId="&amp;V254&amp;"')",""),W254)</f>
        <v xml:space="preserve">17-151  </v>
      </c>
      <c r="D254" s="21" t="str">
        <f>HYPERLINK(IF($AV$1="SCREEN","javascript:DrillDown('../pages/CommonUnitType.aspx?1=1&amp;UnitTypeId="&amp;X254&amp;"')",""),Y254)</f>
        <v xml:space="preserve">at-1-tc </v>
      </c>
      <c r="E254" s="22">
        <v>746</v>
      </c>
      <c r="F254" s="23">
        <v>1</v>
      </c>
      <c r="G254" s="32" t="str">
        <f>HYPERLINK(IF(OR(TRIM(AA254)="VACANT",$AV$1="EXCEL"),"","javascript:DrillDown('../pages/TenantSwitch.aspx?1=1&amp;TenantId="&amp;Z254&amp;"')"),AA254)</f>
        <v>E. Suarez, Miguel</v>
      </c>
      <c r="H254" s="24" t="s">
        <v>71</v>
      </c>
      <c r="I254" s="24" t="s">
        <v>70</v>
      </c>
      <c r="J254" s="23" t="str">
        <f>HYPERLINK(IF($AV$1="SCREEN",IF(TRIM(AD254)="1","javascript:DrillDown('../pages/AffCert50059.aspx?1=1&amp;id="&amp;AB254&amp;"')",IF(TRIM(AD254)="2","javascript:DrillDown('../pages/AffCertTaxCredit.aspx?1=1&amp;id="&amp;AB254&amp;"')",IF(TRIM(AD254)="6","javascript:DrillDown('../pages/AffCertHOME.aspx?1=1&amp;id="&amp;AB254&amp;"')",IF(TRIM(AD254)="7","javascript:DrillDown('../pages/AffCertRD.aspx?1=1&amp;id="&amp;AB254&amp;"')",IF(TRIM(AD254)="8","javascript:DrillDown('../pages/AffCertLocalProgram.aspx?1=1&amp;id="&amp;AB254&amp;"')",""))))),""),AF254)</f>
        <v>MI</v>
      </c>
      <c r="K254" s="25" t="s">
        <v>400</v>
      </c>
      <c r="L254" s="22">
        <v>921</v>
      </c>
      <c r="M254" s="22">
        <v>988</v>
      </c>
      <c r="N254" s="22">
        <v>0</v>
      </c>
      <c r="O254" s="22">
        <v>0</v>
      </c>
      <c r="P254" s="22">
        <v>0</v>
      </c>
      <c r="Q254" s="22">
        <v>921</v>
      </c>
      <c r="R254" s="22">
        <v>67</v>
      </c>
      <c r="S254" s="22">
        <v>0</v>
      </c>
      <c r="T254" s="22">
        <v>988</v>
      </c>
      <c r="U254" s="22">
        <v>0</v>
      </c>
      <c r="V254" s="14">
        <v>51800</v>
      </c>
      <c r="W254" s="8" t="s">
        <v>483</v>
      </c>
      <c r="X254" s="7">
        <v>3529</v>
      </c>
      <c r="Y254" s="8" t="s">
        <v>59</v>
      </c>
      <c r="Z254" s="35">
        <v>163589</v>
      </c>
      <c r="AA254" s="35" t="s">
        <v>484</v>
      </c>
      <c r="AB254" s="9">
        <v>551447</v>
      </c>
      <c r="AC254" s="10" t="s">
        <v>39</v>
      </c>
      <c r="AD254" s="10">
        <v>2</v>
      </c>
      <c r="AE254" s="10">
        <v>0</v>
      </c>
      <c r="AF254" s="10" t="str">
        <f>IF(AE254&gt;0,AC254&amp;"-"&amp;AE254,AC254)</f>
        <v>MI</v>
      </c>
      <c r="AG254" s="10">
        <v>1256</v>
      </c>
      <c r="AH254" s="10" t="s">
        <v>68</v>
      </c>
      <c r="AI254" s="6">
        <v>746</v>
      </c>
      <c r="AJ254" s="6">
        <v>921</v>
      </c>
      <c r="AK254" s="6">
        <v>988</v>
      </c>
      <c r="AL254" s="6">
        <v>0</v>
      </c>
      <c r="AM254" s="6">
        <v>0</v>
      </c>
      <c r="AN254" s="6">
        <v>0</v>
      </c>
      <c r="AO254" s="6">
        <v>921</v>
      </c>
      <c r="AP254" s="6">
        <v>67</v>
      </c>
      <c r="AQ254" s="6">
        <v>0</v>
      </c>
      <c r="AR254" s="6">
        <v>988</v>
      </c>
      <c r="AS254" s="6">
        <v>0</v>
      </c>
      <c r="AT254" s="29" t="str">
        <f>IF(LEN(B254)=0,"",1)</f>
        <v/>
      </c>
      <c r="AU254" t="s">
        <v>60</v>
      </c>
    </row>
    <row r="255" spans="1:47" ht="12.75">
      <c r="A255" s="30" t="str">
        <f>HYPERLINK(IF($AV$1="SCREEN","javascript:DrillDown('../pages/CommonProperty.aspx?1=1&amp;PropertyId="&amp;AG255&amp;"')",""),B255)</f>
        <v/>
      </c>
      <c r="B255" s="20"/>
      <c r="C255" s="21" t="str">
        <f>HYPERLINK(IF($AV$1="SCREEN","javascript:DrillDown('../pages/UnitSwitch.aspx?1=1&amp;UnitId="&amp;V255&amp;"')",""),W255)</f>
        <v xml:space="preserve">17-152  </v>
      </c>
      <c r="D255" s="21" t="str">
        <f>HYPERLINK(IF($AV$1="SCREEN","javascript:DrillDown('../pages/CommonUnitType.aspx?1=1&amp;UnitTypeId="&amp;X255&amp;"')",""),Y255)</f>
        <v xml:space="preserve">at-1-tc </v>
      </c>
      <c r="E255" s="22">
        <v>746</v>
      </c>
      <c r="F255" s="23">
        <v>1</v>
      </c>
      <c r="G255" s="32" t="str">
        <f>HYPERLINK(IF(OR(TRIM(AA255)="VACANT",$AV$1="EXCEL"),"","javascript:DrillDown('../pages/TenantSwitch.aspx?1=1&amp;TenantId="&amp;Z255&amp;"')"),AA255)</f>
        <v>Joseph, Rolanda</v>
      </c>
      <c r="H255" s="24" t="s">
        <v>70</v>
      </c>
      <c r="I255" s="24" t="s">
        <v>70</v>
      </c>
      <c r="J255" s="23" t="str">
        <f>HYPERLINK(IF($AV$1="SCREEN",IF(TRIM(AD255)="1","javascript:DrillDown('../pages/AffCert50059.aspx?1=1&amp;id="&amp;AB255&amp;"')",IF(TRIM(AD255)="2","javascript:DrillDown('../pages/AffCertTaxCredit.aspx?1=1&amp;id="&amp;AB255&amp;"')",IF(TRIM(AD255)="6","javascript:DrillDown('../pages/AffCertHOME.aspx?1=1&amp;id="&amp;AB255&amp;"')",IF(TRIM(AD255)="7","javascript:DrillDown('../pages/AffCertRD.aspx?1=1&amp;id="&amp;AB255&amp;"')",IF(TRIM(AD255)="8","javascript:DrillDown('../pages/AffCertLocalProgram.aspx?1=1&amp;id="&amp;AB255&amp;"')",""))))),""),AF255)</f>
        <v/>
      </c>
      <c r="K255" s="25" t="s">
        <v>70</v>
      </c>
      <c r="L255" s="22">
        <v>921</v>
      </c>
      <c r="M255" s="22">
        <v>847</v>
      </c>
      <c r="N255" s="22">
        <v>0</v>
      </c>
      <c r="O255" s="22">
        <v>0</v>
      </c>
      <c r="P255" s="22">
        <v>0</v>
      </c>
      <c r="Q255" s="22">
        <v>847</v>
      </c>
      <c r="R255" s="22">
        <v>67</v>
      </c>
      <c r="S255" s="22">
        <v>0</v>
      </c>
      <c r="T255" s="22">
        <v>0</v>
      </c>
      <c r="U255" s="22">
        <v>0</v>
      </c>
      <c r="V255" s="14">
        <v>51801</v>
      </c>
      <c r="W255" s="8" t="s">
        <v>485</v>
      </c>
      <c r="X255" s="7">
        <v>3529</v>
      </c>
      <c r="Y255" s="8" t="s">
        <v>59</v>
      </c>
      <c r="Z255" s="35">
        <v>163590</v>
      </c>
      <c r="AA255" s="35" t="s">
        <v>486</v>
      </c>
      <c r="AB255" s="9"/>
      <c r="AC255" s="10" t="s">
        <v>70</v>
      </c>
      <c r="AD255" s="10"/>
      <c r="AE255" s="10"/>
      <c r="AF255" s="10" t="str">
        <f>IF(AE255&gt;0,AC255&amp;"-"&amp;AE255,AC255)</f>
        <v/>
      </c>
      <c r="AG255" s="10">
        <v>1256</v>
      </c>
      <c r="AH255" s="10" t="s">
        <v>68</v>
      </c>
      <c r="AI255" s="6">
        <v>746</v>
      </c>
      <c r="AJ255" s="6">
        <v>921</v>
      </c>
      <c r="AK255" s="6">
        <v>847</v>
      </c>
      <c r="AL255" s="6">
        <v>0</v>
      </c>
      <c r="AM255" s="6">
        <v>0</v>
      </c>
      <c r="AN255" s="6">
        <v>0</v>
      </c>
      <c r="AO255" s="6">
        <v>847</v>
      </c>
      <c r="AP255" s="6">
        <v>67</v>
      </c>
      <c r="AQ255" s="6">
        <v>0</v>
      </c>
      <c r="AR255" s="6">
        <v>0</v>
      </c>
      <c r="AS255" s="6">
        <v>0</v>
      </c>
      <c r="AT255" s="29" t="str">
        <f>IF(LEN(B255)=0,"",1)</f>
        <v/>
      </c>
      <c r="AU255" t="s">
        <v>60</v>
      </c>
    </row>
    <row r="256" spans="1:47" ht="12.75">
      <c r="A256" s="30" t="str">
        <f>HYPERLINK(IF($AV$1="SCREEN","javascript:DrillDown('../pages/CommonProperty.aspx?1=1&amp;PropertyId="&amp;AG256&amp;"')",""),B256)</f>
        <v/>
      </c>
      <c r="B256" s="20"/>
      <c r="C256" s="21" t="str">
        <f>HYPERLINK(IF($AV$1="SCREEN","javascript:DrillDown('../pages/UnitSwitch.aspx?1=1&amp;UnitId="&amp;V256&amp;"')",""),W256)</f>
        <v xml:space="preserve">17-241  </v>
      </c>
      <c r="D256" s="21" t="str">
        <f>HYPERLINK(IF($AV$1="SCREEN","javascript:DrillDown('../pages/CommonUnitType.aspx?1=1&amp;UnitTypeId="&amp;X256&amp;"')",""),Y256)</f>
        <v xml:space="preserve">at-1-tc </v>
      </c>
      <c r="E256" s="22">
        <v>746</v>
      </c>
      <c r="F256" s="23">
        <v>1</v>
      </c>
      <c r="G256" s="32" t="str">
        <f>HYPERLINK(IF(OR(TRIM(AA256)="VACANT",$AV$1="EXCEL"),"","javascript:DrillDown('../pages/TenantSwitch.aspx?1=1&amp;TenantId="&amp;Z256&amp;"')"),AA256)</f>
        <v>Jackson, Zoey</v>
      </c>
      <c r="H256" s="24" t="s">
        <v>71</v>
      </c>
      <c r="I256" s="24" t="s">
        <v>70</v>
      </c>
      <c r="J256" s="23" t="str">
        <f>HYPERLINK(IF($AV$1="SCREEN",IF(TRIM(AD256)="1","javascript:DrillDown('../pages/AffCert50059.aspx?1=1&amp;id="&amp;AB256&amp;"')",IF(TRIM(AD256)="2","javascript:DrillDown('../pages/AffCertTaxCredit.aspx?1=1&amp;id="&amp;AB256&amp;"')",IF(TRIM(AD256)="6","javascript:DrillDown('../pages/AffCertHOME.aspx?1=1&amp;id="&amp;AB256&amp;"')",IF(TRIM(AD256)="7","javascript:DrillDown('../pages/AffCertRD.aspx?1=1&amp;id="&amp;AB256&amp;"')",IF(TRIM(AD256)="8","javascript:DrillDown('../pages/AffCertLocalProgram.aspx?1=1&amp;id="&amp;AB256&amp;"')",""))))),""),AF256)</f>
        <v>AR</v>
      </c>
      <c r="K256" s="25" t="s">
        <v>487</v>
      </c>
      <c r="L256" s="22">
        <v>921</v>
      </c>
      <c r="M256" s="22">
        <v>847</v>
      </c>
      <c r="N256" s="22">
        <v>0</v>
      </c>
      <c r="O256" s="22">
        <v>0</v>
      </c>
      <c r="P256" s="22">
        <v>0</v>
      </c>
      <c r="Q256" s="22">
        <v>847</v>
      </c>
      <c r="R256" s="22">
        <v>0</v>
      </c>
      <c r="S256" s="22">
        <v>0</v>
      </c>
      <c r="T256" s="22">
        <v>847</v>
      </c>
      <c r="U256" s="22">
        <v>0</v>
      </c>
      <c r="V256" s="14">
        <v>51802</v>
      </c>
      <c r="W256" s="8" t="s">
        <v>488</v>
      </c>
      <c r="X256" s="7">
        <v>3529</v>
      </c>
      <c r="Y256" s="8" t="s">
        <v>59</v>
      </c>
      <c r="Z256" s="35">
        <v>163591</v>
      </c>
      <c r="AA256" s="35" t="s">
        <v>489</v>
      </c>
      <c r="AB256" s="9">
        <v>571635</v>
      </c>
      <c r="AC256" s="10" t="s">
        <v>67</v>
      </c>
      <c r="AD256" s="10">
        <v>2</v>
      </c>
      <c r="AE256" s="10">
        <v>0</v>
      </c>
      <c r="AF256" s="10" t="str">
        <f>IF(AE256&gt;0,AC256&amp;"-"&amp;AE256,AC256)</f>
        <v>AR</v>
      </c>
      <c r="AG256" s="10">
        <v>1256</v>
      </c>
      <c r="AH256" s="10" t="s">
        <v>68</v>
      </c>
      <c r="AI256" s="6">
        <v>746</v>
      </c>
      <c r="AJ256" s="6">
        <v>921</v>
      </c>
      <c r="AK256" s="6">
        <v>847</v>
      </c>
      <c r="AL256" s="6">
        <v>0</v>
      </c>
      <c r="AM256" s="6">
        <v>0</v>
      </c>
      <c r="AN256" s="6">
        <v>0</v>
      </c>
      <c r="AO256" s="6">
        <v>847</v>
      </c>
      <c r="AP256" s="6">
        <v>0</v>
      </c>
      <c r="AQ256" s="6">
        <v>0</v>
      </c>
      <c r="AR256" s="6">
        <v>847</v>
      </c>
      <c r="AS256" s="6">
        <v>0</v>
      </c>
      <c r="AT256" s="29" t="str">
        <f>IF(LEN(B256)=0,"",1)</f>
        <v/>
      </c>
      <c r="AU256" t="s">
        <v>60</v>
      </c>
    </row>
    <row r="257" spans="1:47" ht="12.75">
      <c r="A257" s="30" t="str">
        <f>HYPERLINK(IF($AV$1="SCREEN","javascript:DrillDown('../pages/CommonProperty.aspx?1=1&amp;PropertyId="&amp;AG257&amp;"')",""),B257)</f>
        <v/>
      </c>
      <c r="B257" s="20"/>
      <c r="C257" s="21" t="str">
        <f>HYPERLINK(IF($AV$1="SCREEN","javascript:DrillDown('../pages/UnitSwitch.aspx?1=1&amp;UnitId="&amp;V257&amp;"')",""),W257)</f>
        <v xml:space="preserve">17-242  </v>
      </c>
      <c r="D257" s="21" t="str">
        <f>HYPERLINK(IF($AV$1="SCREEN","javascript:DrillDown('../pages/CommonUnitType.aspx?1=1&amp;UnitTypeId="&amp;X257&amp;"')",""),Y257)</f>
        <v xml:space="preserve">at-1-tc </v>
      </c>
      <c r="E257" s="22">
        <v>746</v>
      </c>
      <c r="F257" s="23">
        <v>1</v>
      </c>
      <c r="G257" s="32" t="str">
        <f>HYPERLINK(IF(OR(TRIM(AA257)="VACANT",$AV$1="EXCEL"),"","javascript:DrillDown('../pages/TenantSwitch.aspx?1=1&amp;TenantId="&amp;Z257&amp;"')"),AA257)</f>
        <v>VACANT</v>
      </c>
      <c r="H257" s="24"/>
      <c r="I257" s="24" t="s">
        <v>70</v>
      </c>
      <c r="J257" s="23" t="str">
        <f>HYPERLINK(IF($AV$1="SCREEN",IF(TRIM(AD257)="1","javascript:DrillDown('../pages/AffCert50059.aspx?1=1&amp;id="&amp;AB257&amp;"')",IF(TRIM(AD257)="2","javascript:DrillDown('../pages/AffCertTaxCredit.aspx?1=1&amp;id="&amp;AB257&amp;"')",IF(TRIM(AD257)="6","javascript:DrillDown('../pages/AffCertHOME.aspx?1=1&amp;id="&amp;AB257&amp;"')",IF(TRIM(AD257)="7","javascript:DrillDown('../pages/AffCertRD.aspx?1=1&amp;id="&amp;AB257&amp;"')",IF(TRIM(AD257)="8","javascript:DrillDown('../pages/AffCertLocalProgram.aspx?1=1&amp;id="&amp;AB257&amp;"')",""))))),""),AF257)</f>
        <v/>
      </c>
      <c r="K257" s="25" t="s">
        <v>70</v>
      </c>
      <c r="L257" s="22">
        <v>921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67</v>
      </c>
      <c r="S257" s="22">
        <v>0</v>
      </c>
      <c r="T257" s="22">
        <v>0</v>
      </c>
      <c r="U257" s="22">
        <v>0</v>
      </c>
      <c r="V257" s="14">
        <v>51803</v>
      </c>
      <c r="W257" s="8" t="s">
        <v>490</v>
      </c>
      <c r="X257" s="7">
        <v>3529</v>
      </c>
      <c r="Y257" s="8" t="s">
        <v>59</v>
      </c>
      <c r="Z257" s="35"/>
      <c r="AA257" s="35" t="s">
        <v>43</v>
      </c>
      <c r="AB257" s="9"/>
      <c r="AC257" s="10" t="s">
        <v>70</v>
      </c>
      <c r="AD257" s="10"/>
      <c r="AE257" s="10"/>
      <c r="AF257" s="10" t="str">
        <f>IF(AE257&gt;0,AC257&amp;"-"&amp;AE257,AC257)</f>
        <v/>
      </c>
      <c r="AG257" s="10">
        <v>1256</v>
      </c>
      <c r="AH257" s="10" t="s">
        <v>68</v>
      </c>
      <c r="AI257" s="6">
        <v>746</v>
      </c>
      <c r="AJ257" s="6">
        <v>921</v>
      </c>
      <c r="AK257" s="6">
        <v>0</v>
      </c>
      <c r="AL257" s="6">
        <v>0</v>
      </c>
      <c r="AM257" s="6">
        <v>0</v>
      </c>
      <c r="AN257" s="6">
        <v>0</v>
      </c>
      <c r="AO257" s="6">
        <v>0</v>
      </c>
      <c r="AP257" s="6">
        <v>67</v>
      </c>
      <c r="AQ257" s="6">
        <v>0</v>
      </c>
      <c r="AR257" s="6">
        <v>0</v>
      </c>
      <c r="AS257" s="6">
        <v>0</v>
      </c>
      <c r="AT257" s="29" t="str">
        <f>IF(LEN(B257)=0,"",1)</f>
        <v/>
      </c>
      <c r="AU257" t="s">
        <v>60</v>
      </c>
    </row>
    <row r="258" spans="1:47" ht="12.75">
      <c r="A258" s="30" t="str">
        <f>HYPERLINK(IF($AV$1="SCREEN","javascript:DrillDown('../pages/CommonProperty.aspx?1=1&amp;PropertyId="&amp;AG258&amp;"')",""),B258)</f>
        <v/>
      </c>
      <c r="B258" s="20"/>
      <c r="C258" s="21" t="str">
        <f>HYPERLINK(IF($AV$1="SCREEN","javascript:DrillDown('../pages/UnitSwitch.aspx?1=1&amp;UnitId="&amp;V258&amp;"')",""),W258)</f>
        <v xml:space="preserve">17-243  </v>
      </c>
      <c r="D258" s="21" t="str">
        <f>HYPERLINK(IF($AV$1="SCREEN","javascript:DrillDown('../pages/CommonUnitType.aspx?1=1&amp;UnitTypeId="&amp;X258&amp;"')",""),Y258)</f>
        <v xml:space="preserve">at-1-tc </v>
      </c>
      <c r="E258" s="22">
        <v>746</v>
      </c>
      <c r="F258" s="23">
        <v>1</v>
      </c>
      <c r="G258" s="32" t="str">
        <f>HYPERLINK(IF(OR(TRIM(AA258)="VACANT",$AV$1="EXCEL"),"","javascript:DrillDown('../pages/TenantSwitch.aspx?1=1&amp;TenantId="&amp;Z258&amp;"')"),AA258)</f>
        <v>Scypion, Maiyonni</v>
      </c>
      <c r="H258" s="24" t="s">
        <v>71</v>
      </c>
      <c r="I258" s="24" t="s">
        <v>70</v>
      </c>
      <c r="J258" s="23" t="str">
        <f>HYPERLINK(IF($AV$1="SCREEN",IF(TRIM(AD258)="1","javascript:DrillDown('../pages/AffCert50059.aspx?1=1&amp;id="&amp;AB258&amp;"')",IF(TRIM(AD258)="2","javascript:DrillDown('../pages/AffCertTaxCredit.aspx?1=1&amp;id="&amp;AB258&amp;"')",IF(TRIM(AD258)="6","javascript:DrillDown('../pages/AffCertHOME.aspx?1=1&amp;id="&amp;AB258&amp;"')",IF(TRIM(AD258)="7","javascript:DrillDown('../pages/AffCertRD.aspx?1=1&amp;id="&amp;AB258&amp;"')",IF(TRIM(AD258)="8","javascript:DrillDown('../pages/AffCertLocalProgram.aspx?1=1&amp;id="&amp;AB258&amp;"')",""))))),""),AF258)</f>
        <v>MI</v>
      </c>
      <c r="K258" s="25" t="s">
        <v>491</v>
      </c>
      <c r="L258" s="22">
        <v>921</v>
      </c>
      <c r="M258" s="22">
        <v>921</v>
      </c>
      <c r="N258" s="22">
        <v>0</v>
      </c>
      <c r="O258" s="22">
        <v>0</v>
      </c>
      <c r="P258" s="22">
        <v>0</v>
      </c>
      <c r="Q258" s="22">
        <v>921</v>
      </c>
      <c r="R258" s="22">
        <v>0</v>
      </c>
      <c r="S258" s="22">
        <v>0</v>
      </c>
      <c r="T258" s="22">
        <v>921</v>
      </c>
      <c r="U258" s="22">
        <v>0</v>
      </c>
      <c r="V258" s="14">
        <v>51804</v>
      </c>
      <c r="W258" s="8" t="s">
        <v>492</v>
      </c>
      <c r="X258" s="7">
        <v>3529</v>
      </c>
      <c r="Y258" s="8" t="s">
        <v>59</v>
      </c>
      <c r="Z258" s="35">
        <v>163592</v>
      </c>
      <c r="AA258" s="35" t="s">
        <v>493</v>
      </c>
      <c r="AB258" s="9">
        <v>552773</v>
      </c>
      <c r="AC258" s="10" t="s">
        <v>39</v>
      </c>
      <c r="AD258" s="10">
        <v>2</v>
      </c>
      <c r="AE258" s="10">
        <v>0</v>
      </c>
      <c r="AF258" s="10" t="str">
        <f>IF(AE258&gt;0,AC258&amp;"-"&amp;AE258,AC258)</f>
        <v>MI</v>
      </c>
      <c r="AG258" s="10">
        <v>1256</v>
      </c>
      <c r="AH258" s="10" t="s">
        <v>68</v>
      </c>
      <c r="AI258" s="6">
        <v>746</v>
      </c>
      <c r="AJ258" s="6">
        <v>921</v>
      </c>
      <c r="AK258" s="6">
        <v>921</v>
      </c>
      <c r="AL258" s="6">
        <v>0</v>
      </c>
      <c r="AM258" s="6">
        <v>0</v>
      </c>
      <c r="AN258" s="6">
        <v>0</v>
      </c>
      <c r="AO258" s="6">
        <v>921</v>
      </c>
      <c r="AP258" s="6">
        <v>0</v>
      </c>
      <c r="AQ258" s="6">
        <v>0</v>
      </c>
      <c r="AR258" s="6">
        <v>921</v>
      </c>
      <c r="AS258" s="6">
        <v>0</v>
      </c>
      <c r="AT258" s="29" t="str">
        <f>IF(LEN(B258)=0,"",1)</f>
        <v/>
      </c>
      <c r="AU258" t="s">
        <v>60</v>
      </c>
    </row>
    <row r="259" spans="1:47" ht="12.75">
      <c r="A259" s="30" t="str">
        <f>HYPERLINK(IF($AV$1="SCREEN","javascript:DrillDown('../pages/CommonProperty.aspx?1=1&amp;PropertyId="&amp;AG259&amp;"')",""),B259)</f>
        <v/>
      </c>
      <c r="B259" s="20"/>
      <c r="C259" s="21" t="str">
        <f>HYPERLINK(IF($AV$1="SCREEN","javascript:DrillDown('../pages/UnitSwitch.aspx?1=1&amp;UnitId="&amp;V259&amp;"')",""),W259)</f>
        <v xml:space="preserve">17-244  </v>
      </c>
      <c r="D259" s="21" t="str">
        <f>HYPERLINK(IF($AV$1="SCREEN","javascript:DrillDown('../pages/CommonUnitType.aspx?1=1&amp;UnitTypeId="&amp;X259&amp;"')",""),Y259)</f>
        <v xml:space="preserve">at-1-tc </v>
      </c>
      <c r="E259" s="22">
        <v>746</v>
      </c>
      <c r="F259" s="23">
        <v>1</v>
      </c>
      <c r="G259" s="32" t="str">
        <f>HYPERLINK(IF(OR(TRIM(AA259)="VACANT",$AV$1="EXCEL"),"","javascript:DrillDown('../pages/TenantSwitch.aspx?1=1&amp;TenantId="&amp;Z259&amp;"')"),AA259)</f>
        <v>Chopane, Rebecca</v>
      </c>
      <c r="H259" s="24" t="s">
        <v>71</v>
      </c>
      <c r="I259" s="24" t="s">
        <v>70</v>
      </c>
      <c r="J259" s="23" t="str">
        <f>HYPERLINK(IF($AV$1="SCREEN",IF(TRIM(AD259)="1","javascript:DrillDown('../pages/AffCert50059.aspx?1=1&amp;id="&amp;AB259&amp;"')",IF(TRIM(AD259)="2","javascript:DrillDown('../pages/AffCertTaxCredit.aspx?1=1&amp;id="&amp;AB259&amp;"')",IF(TRIM(AD259)="6","javascript:DrillDown('../pages/AffCertHOME.aspx?1=1&amp;id="&amp;AB259&amp;"')",IF(TRIM(AD259)="7","javascript:DrillDown('../pages/AffCertRD.aspx?1=1&amp;id="&amp;AB259&amp;"')",IF(TRIM(AD259)="8","javascript:DrillDown('../pages/AffCertLocalProgram.aspx?1=1&amp;id="&amp;AB259&amp;"')",""))))),""),AF259)</f>
        <v>MI</v>
      </c>
      <c r="K259" s="25" t="s">
        <v>494</v>
      </c>
      <c r="L259" s="22">
        <v>921</v>
      </c>
      <c r="M259" s="22">
        <v>921</v>
      </c>
      <c r="N259" s="22">
        <v>0</v>
      </c>
      <c r="O259" s="22">
        <v>0</v>
      </c>
      <c r="P259" s="22">
        <v>0</v>
      </c>
      <c r="Q259" s="22">
        <v>921</v>
      </c>
      <c r="R259" s="22">
        <v>0</v>
      </c>
      <c r="S259" s="22">
        <v>0</v>
      </c>
      <c r="T259" s="22">
        <v>921</v>
      </c>
      <c r="U259" s="22">
        <v>0</v>
      </c>
      <c r="V259" s="14">
        <v>51805</v>
      </c>
      <c r="W259" s="8" t="s">
        <v>495</v>
      </c>
      <c r="X259" s="7">
        <v>3529</v>
      </c>
      <c r="Y259" s="8" t="s">
        <v>59</v>
      </c>
      <c r="Z259" s="35">
        <v>163593</v>
      </c>
      <c r="AA259" s="35" t="s">
        <v>496</v>
      </c>
      <c r="AB259" s="9">
        <v>549338</v>
      </c>
      <c r="AC259" s="10" t="s">
        <v>39</v>
      </c>
      <c r="AD259" s="10">
        <v>2</v>
      </c>
      <c r="AE259" s="10">
        <v>0</v>
      </c>
      <c r="AF259" s="10" t="str">
        <f>IF(AE259&gt;0,AC259&amp;"-"&amp;AE259,AC259)</f>
        <v>MI</v>
      </c>
      <c r="AG259" s="10">
        <v>1256</v>
      </c>
      <c r="AH259" s="10" t="s">
        <v>68</v>
      </c>
      <c r="AI259" s="6">
        <v>746</v>
      </c>
      <c r="AJ259" s="6">
        <v>921</v>
      </c>
      <c r="AK259" s="6">
        <v>921</v>
      </c>
      <c r="AL259" s="6">
        <v>0</v>
      </c>
      <c r="AM259" s="6">
        <v>0</v>
      </c>
      <c r="AN259" s="6">
        <v>0</v>
      </c>
      <c r="AO259" s="6">
        <v>921</v>
      </c>
      <c r="AP259" s="6">
        <v>0</v>
      </c>
      <c r="AQ259" s="6">
        <v>0</v>
      </c>
      <c r="AR259" s="6">
        <v>921</v>
      </c>
      <c r="AS259" s="6">
        <v>0</v>
      </c>
      <c r="AT259" s="29" t="str">
        <f>IF(LEN(B259)=0,"",1)</f>
        <v/>
      </c>
      <c r="AU259" t="s">
        <v>60</v>
      </c>
    </row>
    <row r="260" spans="1:47" ht="12.75">
      <c r="A260" s="30" t="str">
        <f>HYPERLINK(IF($AV$1="SCREEN","javascript:DrillDown('../pages/CommonProperty.aspx?1=1&amp;PropertyId="&amp;AG260&amp;"')",""),B260)</f>
        <v/>
      </c>
      <c r="B260" s="20"/>
      <c r="C260" s="21" t="str">
        <f>HYPERLINK(IF($AV$1="SCREEN","javascript:DrillDown('../pages/UnitSwitch.aspx?1=1&amp;UnitId="&amp;V260&amp;"')",""),W260)</f>
        <v xml:space="preserve">17-245  </v>
      </c>
      <c r="D260" s="21" t="str">
        <f>HYPERLINK(IF($AV$1="SCREEN","javascript:DrillDown('../pages/CommonUnitType.aspx?1=1&amp;UnitTypeId="&amp;X260&amp;"')",""),Y260)</f>
        <v xml:space="preserve">at-1-tc </v>
      </c>
      <c r="E260" s="22">
        <v>746</v>
      </c>
      <c r="F260" s="23">
        <v>1</v>
      </c>
      <c r="G260" s="32" t="str">
        <f>HYPERLINK(IF(OR(TRIM(AA260)="VACANT",$AV$1="EXCEL"),"","javascript:DrillDown('../pages/TenantSwitch.aspx?1=1&amp;TenantId="&amp;Z260&amp;"')"),AA260)</f>
        <v>Dunn, Ivion</v>
      </c>
      <c r="H260" s="24" t="s">
        <v>71</v>
      </c>
      <c r="I260" s="24" t="s">
        <v>70</v>
      </c>
      <c r="J260" s="23" t="str">
        <f>HYPERLINK(IF($AV$1="SCREEN",IF(TRIM(AD260)="1","javascript:DrillDown('../pages/AffCert50059.aspx?1=1&amp;id="&amp;AB260&amp;"')",IF(TRIM(AD260)="2","javascript:DrillDown('../pages/AffCertTaxCredit.aspx?1=1&amp;id="&amp;AB260&amp;"')",IF(TRIM(AD260)="6","javascript:DrillDown('../pages/AffCertHOME.aspx?1=1&amp;id="&amp;AB260&amp;"')",IF(TRIM(AD260)="7","javascript:DrillDown('../pages/AffCertRD.aspx?1=1&amp;id="&amp;AB260&amp;"')",IF(TRIM(AD260)="8","javascript:DrillDown('../pages/AffCertLocalProgram.aspx?1=1&amp;id="&amp;AB260&amp;"')",""))))),""),AF260)</f>
        <v>AR</v>
      </c>
      <c r="K260" s="25" t="s">
        <v>47</v>
      </c>
      <c r="L260" s="22">
        <v>921</v>
      </c>
      <c r="M260" s="22">
        <v>988</v>
      </c>
      <c r="N260" s="22">
        <v>0</v>
      </c>
      <c r="O260" s="22">
        <v>0</v>
      </c>
      <c r="P260" s="22">
        <v>0</v>
      </c>
      <c r="Q260" s="22">
        <v>921</v>
      </c>
      <c r="R260" s="22">
        <v>67</v>
      </c>
      <c r="S260" s="22">
        <v>0</v>
      </c>
      <c r="T260" s="22">
        <v>988</v>
      </c>
      <c r="U260" s="22">
        <v>0</v>
      </c>
      <c r="V260" s="14">
        <v>51806</v>
      </c>
      <c r="W260" s="8" t="s">
        <v>497</v>
      </c>
      <c r="X260" s="7">
        <v>3529</v>
      </c>
      <c r="Y260" s="8" t="s">
        <v>59</v>
      </c>
      <c r="Z260" s="35">
        <v>163594</v>
      </c>
      <c r="AA260" s="35" t="s">
        <v>498</v>
      </c>
      <c r="AB260" s="9">
        <v>556566</v>
      </c>
      <c r="AC260" s="10" t="s">
        <v>67</v>
      </c>
      <c r="AD260" s="10">
        <v>2</v>
      </c>
      <c r="AE260" s="10">
        <v>0</v>
      </c>
      <c r="AF260" s="10" t="str">
        <f>IF(AE260&gt;0,AC260&amp;"-"&amp;AE260,AC260)</f>
        <v>AR</v>
      </c>
      <c r="AG260" s="10">
        <v>1256</v>
      </c>
      <c r="AH260" s="10" t="s">
        <v>68</v>
      </c>
      <c r="AI260" s="6">
        <v>746</v>
      </c>
      <c r="AJ260" s="6">
        <v>921</v>
      </c>
      <c r="AK260" s="6">
        <v>988</v>
      </c>
      <c r="AL260" s="6">
        <v>0</v>
      </c>
      <c r="AM260" s="6">
        <v>0</v>
      </c>
      <c r="AN260" s="6">
        <v>0</v>
      </c>
      <c r="AO260" s="6">
        <v>921</v>
      </c>
      <c r="AP260" s="6">
        <v>67</v>
      </c>
      <c r="AQ260" s="6">
        <v>0</v>
      </c>
      <c r="AR260" s="6">
        <v>988</v>
      </c>
      <c r="AS260" s="6">
        <v>0</v>
      </c>
      <c r="AT260" s="29" t="str">
        <f>IF(LEN(B260)=0,"",1)</f>
        <v/>
      </c>
      <c r="AU260" t="s">
        <v>60</v>
      </c>
    </row>
    <row r="261" spans="1:47" ht="12.75">
      <c r="A261" s="30" t="str">
        <f>HYPERLINK(IF($AV$1="SCREEN","javascript:DrillDown('../pages/CommonProperty.aspx?1=1&amp;PropertyId="&amp;AG261&amp;"')",""),B261)</f>
        <v/>
      </c>
      <c r="B261" s="20"/>
      <c r="C261" s="21" t="str">
        <f>HYPERLINK(IF($AV$1="SCREEN","javascript:DrillDown('../pages/UnitSwitch.aspx?1=1&amp;UnitId="&amp;V261&amp;"')",""),W261)</f>
        <v xml:space="preserve">17-246  </v>
      </c>
      <c r="D261" s="21" t="str">
        <f>HYPERLINK(IF($AV$1="SCREEN","javascript:DrillDown('../pages/CommonUnitType.aspx?1=1&amp;UnitTypeId="&amp;X261&amp;"')",""),Y261)</f>
        <v xml:space="preserve">at-1-tc </v>
      </c>
      <c r="E261" s="22">
        <v>746</v>
      </c>
      <c r="F261" s="23">
        <v>1</v>
      </c>
      <c r="G261" s="32" t="str">
        <f>HYPERLINK(IF(OR(TRIM(AA261)="VACANT",$AV$1="EXCEL"),"","javascript:DrillDown('../pages/TenantSwitch.aspx?1=1&amp;TenantId="&amp;Z261&amp;"')"),AA261)</f>
        <v>Guilliame, Elzy</v>
      </c>
      <c r="H261" s="24" t="s">
        <v>71</v>
      </c>
      <c r="I261" s="24" t="s">
        <v>70</v>
      </c>
      <c r="J261" s="23" t="str">
        <f>HYPERLINK(IF($AV$1="SCREEN",IF(TRIM(AD261)="1","javascript:DrillDown('../pages/AffCert50059.aspx?1=1&amp;id="&amp;AB261&amp;"')",IF(TRIM(AD261)="2","javascript:DrillDown('../pages/AffCertTaxCredit.aspx?1=1&amp;id="&amp;AB261&amp;"')",IF(TRIM(AD261)="6","javascript:DrillDown('../pages/AffCertHOME.aspx?1=1&amp;id="&amp;AB261&amp;"')",IF(TRIM(AD261)="7","javascript:DrillDown('../pages/AffCertRD.aspx?1=1&amp;id="&amp;AB261&amp;"')",IF(TRIM(AD261)="8","javascript:DrillDown('../pages/AffCertLocalProgram.aspx?1=1&amp;id="&amp;AB261&amp;"')",""))))),""),AF261)</f>
        <v>AR</v>
      </c>
      <c r="K261" s="25" t="s">
        <v>499</v>
      </c>
      <c r="L261" s="22">
        <v>921</v>
      </c>
      <c r="M261" s="22">
        <v>296</v>
      </c>
      <c r="N261" s="22">
        <v>0</v>
      </c>
      <c r="O261" s="22">
        <v>0</v>
      </c>
      <c r="P261" s="22">
        <v>2</v>
      </c>
      <c r="Q261" s="22">
        <v>294</v>
      </c>
      <c r="R261" s="22">
        <v>0</v>
      </c>
      <c r="S261" s="22">
        <v>0</v>
      </c>
      <c r="T261" s="22">
        <v>294</v>
      </c>
      <c r="U261" s="22">
        <v>0</v>
      </c>
      <c r="V261" s="14">
        <v>51807</v>
      </c>
      <c r="W261" s="8" t="s">
        <v>500</v>
      </c>
      <c r="X261" s="7">
        <v>3529</v>
      </c>
      <c r="Y261" s="8" t="s">
        <v>59</v>
      </c>
      <c r="Z261" s="35">
        <v>163595</v>
      </c>
      <c r="AA261" s="35" t="s">
        <v>501</v>
      </c>
      <c r="AB261" s="9">
        <v>558226</v>
      </c>
      <c r="AC261" s="10" t="s">
        <v>67</v>
      </c>
      <c r="AD261" s="10">
        <v>2</v>
      </c>
      <c r="AE261" s="10">
        <v>0</v>
      </c>
      <c r="AF261" s="10" t="str">
        <f>IF(AE261&gt;0,AC261&amp;"-"&amp;AE261,AC261)</f>
        <v>AR</v>
      </c>
      <c r="AG261" s="10">
        <v>1256</v>
      </c>
      <c r="AH261" s="10" t="s">
        <v>68</v>
      </c>
      <c r="AI261" s="6">
        <v>746</v>
      </c>
      <c r="AJ261" s="6">
        <v>921</v>
      </c>
      <c r="AK261" s="6">
        <v>296</v>
      </c>
      <c r="AL261" s="6">
        <v>0</v>
      </c>
      <c r="AM261" s="6">
        <v>0</v>
      </c>
      <c r="AN261" s="6">
        <v>2</v>
      </c>
      <c r="AO261" s="6">
        <v>294</v>
      </c>
      <c r="AP261" s="6">
        <v>0</v>
      </c>
      <c r="AQ261" s="6">
        <v>0</v>
      </c>
      <c r="AR261" s="6">
        <v>294</v>
      </c>
      <c r="AS261" s="6">
        <v>0</v>
      </c>
      <c r="AT261" s="29" t="str">
        <f>IF(LEN(B261)=0,"",1)</f>
        <v/>
      </c>
      <c r="AU261" t="s">
        <v>60</v>
      </c>
    </row>
    <row r="262" spans="1:47" ht="12.75">
      <c r="A262" s="30" t="str">
        <f>HYPERLINK(IF($AV$1="SCREEN","javascript:DrillDown('../pages/CommonProperty.aspx?1=1&amp;PropertyId="&amp;AG262&amp;"')",""),B262)</f>
        <v/>
      </c>
      <c r="B262" s="20"/>
      <c r="C262" s="21" t="str">
        <f>HYPERLINK(IF($AV$1="SCREEN","javascript:DrillDown('../pages/UnitSwitch.aspx?1=1&amp;UnitId="&amp;V262&amp;"')",""),W262)</f>
        <v xml:space="preserve">17-247  </v>
      </c>
      <c r="D262" s="21" t="str">
        <f>HYPERLINK(IF($AV$1="SCREEN","javascript:DrillDown('../pages/CommonUnitType.aspx?1=1&amp;UnitTypeId="&amp;X262&amp;"')",""),Y262)</f>
        <v xml:space="preserve">at-1-tc </v>
      </c>
      <c r="E262" s="22">
        <v>746</v>
      </c>
      <c r="F262" s="23">
        <v>1</v>
      </c>
      <c r="G262" s="32" t="str">
        <f>HYPERLINK(IF(OR(TRIM(AA262)="VACANT",$AV$1="EXCEL"),"","javascript:DrillDown('../pages/TenantSwitch.aspx?1=1&amp;TenantId="&amp;Z262&amp;"')"),AA262)</f>
        <v>Santin, Manuel</v>
      </c>
      <c r="H262" s="24" t="s">
        <v>71</v>
      </c>
      <c r="I262" s="24" t="s">
        <v>70</v>
      </c>
      <c r="J262" s="23" t="str">
        <f>HYPERLINK(IF($AV$1="SCREEN",IF(TRIM(AD262)="1","javascript:DrillDown('../pages/AffCert50059.aspx?1=1&amp;id="&amp;AB262&amp;"')",IF(TRIM(AD262)="2","javascript:DrillDown('../pages/AffCertTaxCredit.aspx?1=1&amp;id="&amp;AB262&amp;"')",IF(TRIM(AD262)="6","javascript:DrillDown('../pages/AffCertHOME.aspx?1=1&amp;id="&amp;AB262&amp;"')",IF(TRIM(AD262)="7","javascript:DrillDown('../pages/AffCertRD.aspx?1=1&amp;id="&amp;AB262&amp;"')",IF(TRIM(AD262)="8","javascript:DrillDown('../pages/AffCertLocalProgram.aspx?1=1&amp;id="&amp;AB262&amp;"')",""))))),""),AF262)</f>
        <v>MI</v>
      </c>
      <c r="K262" s="25" t="s">
        <v>502</v>
      </c>
      <c r="L262" s="22">
        <v>921</v>
      </c>
      <c r="M262" s="22">
        <v>988</v>
      </c>
      <c r="N262" s="22">
        <v>0</v>
      </c>
      <c r="O262" s="22">
        <v>0</v>
      </c>
      <c r="P262" s="22">
        <v>0</v>
      </c>
      <c r="Q262" s="22">
        <v>921</v>
      </c>
      <c r="R262" s="22">
        <v>67</v>
      </c>
      <c r="S262" s="22">
        <v>0</v>
      </c>
      <c r="T262" s="22">
        <v>988</v>
      </c>
      <c r="U262" s="22">
        <v>0</v>
      </c>
      <c r="V262" s="14">
        <v>51808</v>
      </c>
      <c r="W262" s="8" t="s">
        <v>503</v>
      </c>
      <c r="X262" s="7">
        <v>3529</v>
      </c>
      <c r="Y262" s="8" t="s">
        <v>59</v>
      </c>
      <c r="Z262" s="35">
        <v>165512</v>
      </c>
      <c r="AA262" s="35" t="s">
        <v>504</v>
      </c>
      <c r="AB262" s="9">
        <v>550620</v>
      </c>
      <c r="AC262" s="10" t="s">
        <v>39</v>
      </c>
      <c r="AD262" s="10">
        <v>2</v>
      </c>
      <c r="AE262" s="10">
        <v>0</v>
      </c>
      <c r="AF262" s="10" t="str">
        <f>IF(AE262&gt;0,AC262&amp;"-"&amp;AE262,AC262)</f>
        <v>MI</v>
      </c>
      <c r="AG262" s="10">
        <v>1256</v>
      </c>
      <c r="AH262" s="10" t="s">
        <v>68</v>
      </c>
      <c r="AI262" s="6">
        <v>746</v>
      </c>
      <c r="AJ262" s="6">
        <v>921</v>
      </c>
      <c r="AK262" s="6">
        <v>988</v>
      </c>
      <c r="AL262" s="6">
        <v>0</v>
      </c>
      <c r="AM262" s="6">
        <v>0</v>
      </c>
      <c r="AN262" s="6">
        <v>0</v>
      </c>
      <c r="AO262" s="6">
        <v>921</v>
      </c>
      <c r="AP262" s="6">
        <v>67</v>
      </c>
      <c r="AQ262" s="6">
        <v>0</v>
      </c>
      <c r="AR262" s="6">
        <v>988</v>
      </c>
      <c r="AS262" s="6">
        <v>0</v>
      </c>
      <c r="AT262" s="29" t="str">
        <f>IF(LEN(B262)=0,"",1)</f>
        <v/>
      </c>
      <c r="AU262" t="s">
        <v>60</v>
      </c>
    </row>
    <row r="263" spans="1:47" ht="12.75">
      <c r="A263" s="30" t="str">
        <f>HYPERLINK(IF($AV$1="SCREEN","javascript:DrillDown('../pages/CommonProperty.aspx?1=1&amp;PropertyId="&amp;AG263&amp;"')",""),B263)</f>
        <v/>
      </c>
      <c r="B263" s="20"/>
      <c r="C263" s="21" t="str">
        <f>HYPERLINK(IF($AV$1="SCREEN","javascript:DrillDown('../pages/UnitSwitch.aspx?1=1&amp;UnitId="&amp;V263&amp;"')",""),W263)</f>
        <v xml:space="preserve">17-248  </v>
      </c>
      <c r="D263" s="21" t="str">
        <f>HYPERLINK(IF($AV$1="SCREEN","javascript:DrillDown('../pages/CommonUnitType.aspx?1=1&amp;UnitTypeId="&amp;X263&amp;"')",""),Y263)</f>
        <v xml:space="preserve">at-1-tc </v>
      </c>
      <c r="E263" s="22">
        <v>746</v>
      </c>
      <c r="F263" s="23">
        <v>1</v>
      </c>
      <c r="G263" s="32" t="str">
        <f>HYPERLINK(IF(OR(TRIM(AA263)="VACANT",$AV$1="EXCEL"),"","javascript:DrillDown('../pages/TenantSwitch.aspx?1=1&amp;TenantId="&amp;Z263&amp;"')"),AA263)</f>
        <v>Alonso, Aynie</v>
      </c>
      <c r="H263" s="24" t="s">
        <v>71</v>
      </c>
      <c r="I263" s="24" t="s">
        <v>70</v>
      </c>
      <c r="J263" s="23" t="str">
        <f>HYPERLINK(IF($AV$1="SCREEN",IF(TRIM(AD263)="1","javascript:DrillDown('../pages/AffCert50059.aspx?1=1&amp;id="&amp;AB263&amp;"')",IF(TRIM(AD263)="2","javascript:DrillDown('../pages/AffCertTaxCredit.aspx?1=1&amp;id="&amp;AB263&amp;"')",IF(TRIM(AD263)="6","javascript:DrillDown('../pages/AffCertHOME.aspx?1=1&amp;id="&amp;AB263&amp;"')",IF(TRIM(AD263)="7","javascript:DrillDown('../pages/AffCertRD.aspx?1=1&amp;id="&amp;AB263&amp;"')",IF(TRIM(AD263)="8","javascript:DrillDown('../pages/AffCertLocalProgram.aspx?1=1&amp;id="&amp;AB263&amp;"')",""))))),""),AF263)</f>
        <v>MI</v>
      </c>
      <c r="K263" s="25" t="s">
        <v>505</v>
      </c>
      <c r="L263" s="22">
        <v>921</v>
      </c>
      <c r="M263" s="22">
        <v>776</v>
      </c>
      <c r="N263" s="22">
        <v>0</v>
      </c>
      <c r="O263" s="22">
        <v>0</v>
      </c>
      <c r="P263" s="22">
        <v>0</v>
      </c>
      <c r="Q263" s="22">
        <v>776</v>
      </c>
      <c r="R263" s="22">
        <v>0</v>
      </c>
      <c r="S263" s="22">
        <v>0</v>
      </c>
      <c r="T263" s="22">
        <v>776</v>
      </c>
      <c r="U263" s="22">
        <v>0</v>
      </c>
      <c r="V263" s="14">
        <v>51809</v>
      </c>
      <c r="W263" s="8" t="s">
        <v>506</v>
      </c>
      <c r="X263" s="7">
        <v>3529</v>
      </c>
      <c r="Y263" s="8" t="s">
        <v>59</v>
      </c>
      <c r="Z263" s="35">
        <v>163596</v>
      </c>
      <c r="AA263" s="35" t="s">
        <v>507</v>
      </c>
      <c r="AB263" s="9">
        <v>549482</v>
      </c>
      <c r="AC263" s="10" t="s">
        <v>39</v>
      </c>
      <c r="AD263" s="10">
        <v>2</v>
      </c>
      <c r="AE263" s="10">
        <v>0</v>
      </c>
      <c r="AF263" s="10" t="str">
        <f>IF(AE263&gt;0,AC263&amp;"-"&amp;AE263,AC263)</f>
        <v>MI</v>
      </c>
      <c r="AG263" s="10">
        <v>1256</v>
      </c>
      <c r="AH263" s="10" t="s">
        <v>68</v>
      </c>
      <c r="AI263" s="6">
        <v>746</v>
      </c>
      <c r="AJ263" s="6">
        <v>921</v>
      </c>
      <c r="AK263" s="6">
        <v>776</v>
      </c>
      <c r="AL263" s="6">
        <v>0</v>
      </c>
      <c r="AM263" s="6">
        <v>0</v>
      </c>
      <c r="AN263" s="6">
        <v>0</v>
      </c>
      <c r="AO263" s="6">
        <v>776</v>
      </c>
      <c r="AP263" s="6">
        <v>0</v>
      </c>
      <c r="AQ263" s="6">
        <v>0</v>
      </c>
      <c r="AR263" s="6">
        <v>776</v>
      </c>
      <c r="AS263" s="6">
        <v>0</v>
      </c>
      <c r="AT263" s="29" t="str">
        <f>IF(LEN(B263)=0,"",1)</f>
        <v/>
      </c>
      <c r="AU263" t="s">
        <v>60</v>
      </c>
    </row>
    <row r="264" spans="1:47" ht="12.75">
      <c r="A264" s="30" t="str">
        <f>HYPERLINK(IF($AV$1="SCREEN","javascript:DrillDown('../pages/CommonProperty.aspx?1=1&amp;PropertyId="&amp;AG264&amp;"')",""),B264)</f>
        <v/>
      </c>
      <c r="B264" s="20"/>
      <c r="C264" s="21" t="str">
        <f>HYPERLINK(IF($AV$1="SCREEN","javascript:DrillDown('../pages/UnitSwitch.aspx?1=1&amp;UnitId="&amp;V264&amp;"')",""),W264)</f>
        <v xml:space="preserve">17-249  </v>
      </c>
      <c r="D264" s="21" t="str">
        <f>HYPERLINK(IF($AV$1="SCREEN","javascript:DrillDown('../pages/CommonUnitType.aspx?1=1&amp;UnitTypeId="&amp;X264&amp;"')",""),Y264)</f>
        <v xml:space="preserve">at-1-tc </v>
      </c>
      <c r="E264" s="22">
        <v>746</v>
      </c>
      <c r="F264" s="23">
        <v>1</v>
      </c>
      <c r="G264" s="32" t="str">
        <f>HYPERLINK(IF(OR(TRIM(AA264)="VACANT",$AV$1="EXCEL"),"","javascript:DrillDown('../pages/TenantSwitch.aspx?1=1&amp;TenantId="&amp;Z264&amp;"')"),AA264)</f>
        <v>VACANT</v>
      </c>
      <c r="H264" s="24"/>
      <c r="I264" s="24" t="s">
        <v>70</v>
      </c>
      <c r="J264" s="23" t="str">
        <f>HYPERLINK(IF($AV$1="SCREEN",IF(TRIM(AD264)="1","javascript:DrillDown('../pages/AffCert50059.aspx?1=1&amp;id="&amp;AB264&amp;"')",IF(TRIM(AD264)="2","javascript:DrillDown('../pages/AffCertTaxCredit.aspx?1=1&amp;id="&amp;AB264&amp;"')",IF(TRIM(AD264)="6","javascript:DrillDown('../pages/AffCertHOME.aspx?1=1&amp;id="&amp;AB264&amp;"')",IF(TRIM(AD264)="7","javascript:DrillDown('../pages/AffCertRD.aspx?1=1&amp;id="&amp;AB264&amp;"')",IF(TRIM(AD264)="8","javascript:DrillDown('../pages/AffCertLocalProgram.aspx?1=1&amp;id="&amp;AB264&amp;"')",""))))),""),AF264)</f>
        <v/>
      </c>
      <c r="K264" s="25" t="s">
        <v>70</v>
      </c>
      <c r="L264" s="22">
        <v>921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67</v>
      </c>
      <c r="S264" s="22">
        <v>0</v>
      </c>
      <c r="T264" s="22">
        <v>0</v>
      </c>
      <c r="U264" s="22">
        <v>0</v>
      </c>
      <c r="V264" s="14">
        <v>51810</v>
      </c>
      <c r="W264" s="8" t="s">
        <v>508</v>
      </c>
      <c r="X264" s="7">
        <v>3529</v>
      </c>
      <c r="Y264" s="8" t="s">
        <v>59</v>
      </c>
      <c r="Z264" s="35"/>
      <c r="AA264" s="35" t="s">
        <v>43</v>
      </c>
      <c r="AB264" s="9"/>
      <c r="AC264" s="10" t="s">
        <v>70</v>
      </c>
      <c r="AD264" s="10"/>
      <c r="AE264" s="10"/>
      <c r="AF264" s="10" t="str">
        <f>IF(AE264&gt;0,AC264&amp;"-"&amp;AE264,AC264)</f>
        <v/>
      </c>
      <c r="AG264" s="10">
        <v>1256</v>
      </c>
      <c r="AH264" s="10" t="s">
        <v>68</v>
      </c>
      <c r="AI264" s="6">
        <v>746</v>
      </c>
      <c r="AJ264" s="6">
        <v>921</v>
      </c>
      <c r="AK264" s="6">
        <v>0</v>
      </c>
      <c r="AL264" s="6">
        <v>0</v>
      </c>
      <c r="AM264" s="6">
        <v>0</v>
      </c>
      <c r="AN264" s="6">
        <v>0</v>
      </c>
      <c r="AO264" s="6">
        <v>0</v>
      </c>
      <c r="AP264" s="6">
        <v>67</v>
      </c>
      <c r="AQ264" s="6">
        <v>0</v>
      </c>
      <c r="AR264" s="6">
        <v>0</v>
      </c>
      <c r="AS264" s="6">
        <v>0</v>
      </c>
      <c r="AT264" s="29" t="str">
        <f>IF(LEN(B264)=0,"",1)</f>
        <v/>
      </c>
      <c r="AU264" t="s">
        <v>60</v>
      </c>
    </row>
    <row r="265" spans="1:47" ht="12.75">
      <c r="A265" s="30" t="str">
        <f>HYPERLINK(IF($AV$1="SCREEN","javascript:DrillDown('../pages/CommonProperty.aspx?1=1&amp;PropertyId="&amp;AG265&amp;"')",""),B265)</f>
        <v/>
      </c>
      <c r="B265" s="20"/>
      <c r="C265" s="21" t="str">
        <f>HYPERLINK(IF($AV$1="SCREEN","javascript:DrillDown('../pages/UnitSwitch.aspx?1=1&amp;UnitId="&amp;V265&amp;"')",""),W265)</f>
        <v xml:space="preserve">17-250  </v>
      </c>
      <c r="D265" s="21" t="str">
        <f>HYPERLINK(IF($AV$1="SCREEN","javascript:DrillDown('../pages/CommonUnitType.aspx?1=1&amp;UnitTypeId="&amp;X265&amp;"')",""),Y265)</f>
        <v xml:space="preserve">at-1-tc </v>
      </c>
      <c r="E265" s="22">
        <v>746</v>
      </c>
      <c r="F265" s="23">
        <v>1</v>
      </c>
      <c r="G265" s="32" t="str">
        <f>HYPERLINK(IF(OR(TRIM(AA265)="VACANT",$AV$1="EXCEL"),"","javascript:DrillDown('../pages/TenantSwitch.aspx?1=1&amp;TenantId="&amp;Z265&amp;"')"),AA265)</f>
        <v>VACANT</v>
      </c>
      <c r="H265" s="24"/>
      <c r="I265" s="24" t="s">
        <v>70</v>
      </c>
      <c r="J265" s="23" t="str">
        <f>HYPERLINK(IF($AV$1="SCREEN",IF(TRIM(AD265)="1","javascript:DrillDown('../pages/AffCert50059.aspx?1=1&amp;id="&amp;AB265&amp;"')",IF(TRIM(AD265)="2","javascript:DrillDown('../pages/AffCertTaxCredit.aspx?1=1&amp;id="&amp;AB265&amp;"')",IF(TRIM(AD265)="6","javascript:DrillDown('../pages/AffCertHOME.aspx?1=1&amp;id="&amp;AB265&amp;"')",IF(TRIM(AD265)="7","javascript:DrillDown('../pages/AffCertRD.aspx?1=1&amp;id="&amp;AB265&amp;"')",IF(TRIM(AD265)="8","javascript:DrillDown('../pages/AffCertLocalProgram.aspx?1=1&amp;id="&amp;AB265&amp;"')",""))))),""),AF265)</f>
        <v/>
      </c>
      <c r="K265" s="25" t="s">
        <v>70</v>
      </c>
      <c r="L265" s="22">
        <v>921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67</v>
      </c>
      <c r="S265" s="22">
        <v>0</v>
      </c>
      <c r="T265" s="22">
        <v>0</v>
      </c>
      <c r="U265" s="22">
        <v>0</v>
      </c>
      <c r="V265" s="14">
        <v>51811</v>
      </c>
      <c r="W265" s="8" t="s">
        <v>509</v>
      </c>
      <c r="X265" s="7">
        <v>3529</v>
      </c>
      <c r="Y265" s="8" t="s">
        <v>59</v>
      </c>
      <c r="Z265" s="35"/>
      <c r="AA265" s="35" t="s">
        <v>43</v>
      </c>
      <c r="AB265" s="9"/>
      <c r="AC265" s="10" t="s">
        <v>70</v>
      </c>
      <c r="AD265" s="10"/>
      <c r="AE265" s="10"/>
      <c r="AF265" s="10" t="str">
        <f>IF(AE265&gt;0,AC265&amp;"-"&amp;AE265,AC265)</f>
        <v/>
      </c>
      <c r="AG265" s="10">
        <v>1256</v>
      </c>
      <c r="AH265" s="10" t="s">
        <v>68</v>
      </c>
      <c r="AI265" s="6">
        <v>746</v>
      </c>
      <c r="AJ265" s="6">
        <v>921</v>
      </c>
      <c r="AK265" s="6">
        <v>0</v>
      </c>
      <c r="AL265" s="6">
        <v>0</v>
      </c>
      <c r="AM265" s="6">
        <v>0</v>
      </c>
      <c r="AN265" s="6">
        <v>0</v>
      </c>
      <c r="AO265" s="6">
        <v>0</v>
      </c>
      <c r="AP265" s="6">
        <v>67</v>
      </c>
      <c r="AQ265" s="6">
        <v>0</v>
      </c>
      <c r="AR265" s="6">
        <v>0</v>
      </c>
      <c r="AS265" s="6">
        <v>0</v>
      </c>
      <c r="AT265" s="29" t="str">
        <f>IF(LEN(B265)=0,"",1)</f>
        <v/>
      </c>
      <c r="AU265" t="s">
        <v>60</v>
      </c>
    </row>
    <row r="266" spans="1:47" ht="12.75">
      <c r="A266" s="30" t="str">
        <f>HYPERLINK(IF($AV$1="SCREEN","javascript:DrillDown('../pages/CommonProperty.aspx?1=1&amp;PropertyId="&amp;AG266&amp;"')",""),B266)</f>
        <v/>
      </c>
      <c r="B266" s="20"/>
      <c r="C266" s="21" t="str">
        <f>HYPERLINK(IF($AV$1="SCREEN","javascript:DrillDown('../pages/UnitSwitch.aspx?1=1&amp;UnitId="&amp;V266&amp;"')",""),W266)</f>
        <v xml:space="preserve">17-251  </v>
      </c>
      <c r="D266" s="21" t="str">
        <f>HYPERLINK(IF($AV$1="SCREEN","javascript:DrillDown('../pages/CommonUnitType.aspx?1=1&amp;UnitTypeId="&amp;X266&amp;"')",""),Y266)</f>
        <v xml:space="preserve">at-1-tc </v>
      </c>
      <c r="E266" s="22">
        <v>746</v>
      </c>
      <c r="F266" s="23">
        <v>1</v>
      </c>
      <c r="G266" s="32" t="str">
        <f>HYPERLINK(IF(OR(TRIM(AA266)="VACANT",$AV$1="EXCEL"),"","javascript:DrillDown('../pages/TenantSwitch.aspx?1=1&amp;TenantId="&amp;Z266&amp;"')"),AA266)</f>
        <v>Johnson, Gerald</v>
      </c>
      <c r="H266" s="24" t="s">
        <v>71</v>
      </c>
      <c r="I266" s="24" t="s">
        <v>70</v>
      </c>
      <c r="J266" s="23" t="str">
        <f>HYPERLINK(IF($AV$1="SCREEN",IF(TRIM(AD266)="1","javascript:DrillDown('../pages/AffCert50059.aspx?1=1&amp;id="&amp;AB266&amp;"')",IF(TRIM(AD266)="2","javascript:DrillDown('../pages/AffCertTaxCredit.aspx?1=1&amp;id="&amp;AB266&amp;"')",IF(TRIM(AD266)="6","javascript:DrillDown('../pages/AffCertHOME.aspx?1=1&amp;id="&amp;AB266&amp;"')",IF(TRIM(AD266)="7","javascript:DrillDown('../pages/AffCertRD.aspx?1=1&amp;id="&amp;AB266&amp;"')",IF(TRIM(AD266)="8","javascript:DrillDown('../pages/AffCertLocalProgram.aspx?1=1&amp;id="&amp;AB266&amp;"')",""))))),""),AF266)</f>
        <v>MI</v>
      </c>
      <c r="K266" s="25" t="s">
        <v>510</v>
      </c>
      <c r="L266" s="22">
        <v>921</v>
      </c>
      <c r="M266" s="22">
        <v>847</v>
      </c>
      <c r="N266" s="22">
        <v>0</v>
      </c>
      <c r="O266" s="22">
        <v>0</v>
      </c>
      <c r="P266" s="22">
        <v>0</v>
      </c>
      <c r="Q266" s="22">
        <v>847</v>
      </c>
      <c r="R266" s="22">
        <v>0</v>
      </c>
      <c r="S266" s="22">
        <v>0</v>
      </c>
      <c r="T266" s="22">
        <v>847</v>
      </c>
      <c r="U266" s="22">
        <v>0</v>
      </c>
      <c r="V266" s="14">
        <v>51812</v>
      </c>
      <c r="W266" s="8" t="s">
        <v>511</v>
      </c>
      <c r="X266" s="7">
        <v>3529</v>
      </c>
      <c r="Y266" s="8" t="s">
        <v>59</v>
      </c>
      <c r="Z266" s="35">
        <v>163597</v>
      </c>
      <c r="AA266" s="35" t="s">
        <v>512</v>
      </c>
      <c r="AB266" s="9">
        <v>549473</v>
      </c>
      <c r="AC266" s="10" t="s">
        <v>39</v>
      </c>
      <c r="AD266" s="10">
        <v>2</v>
      </c>
      <c r="AE266" s="10">
        <v>0</v>
      </c>
      <c r="AF266" s="10" t="str">
        <f>IF(AE266&gt;0,AC266&amp;"-"&amp;AE266,AC266)</f>
        <v>MI</v>
      </c>
      <c r="AG266" s="10">
        <v>1256</v>
      </c>
      <c r="AH266" s="10" t="s">
        <v>68</v>
      </c>
      <c r="AI266" s="6">
        <v>746</v>
      </c>
      <c r="AJ266" s="6">
        <v>921</v>
      </c>
      <c r="AK266" s="6">
        <v>847</v>
      </c>
      <c r="AL266" s="6">
        <v>0</v>
      </c>
      <c r="AM266" s="6">
        <v>0</v>
      </c>
      <c r="AN266" s="6">
        <v>0</v>
      </c>
      <c r="AO266" s="6">
        <v>847</v>
      </c>
      <c r="AP266" s="6">
        <v>0</v>
      </c>
      <c r="AQ266" s="6">
        <v>0</v>
      </c>
      <c r="AR266" s="6">
        <v>847</v>
      </c>
      <c r="AS266" s="6">
        <v>0</v>
      </c>
      <c r="AT266" s="29" t="str">
        <f>IF(LEN(B266)=0,"",1)</f>
        <v/>
      </c>
      <c r="AU266" t="s">
        <v>60</v>
      </c>
    </row>
    <row r="267" spans="1:47" ht="12.75">
      <c r="A267" s="30" t="str">
        <f>HYPERLINK(IF($AV$1="SCREEN","javascript:DrillDown('../pages/CommonProperty.aspx?1=1&amp;PropertyId="&amp;AG267&amp;"')",""),B267)</f>
        <v/>
      </c>
      <c r="B267" s="20"/>
      <c r="C267" s="21" t="str">
        <f>HYPERLINK(IF($AV$1="SCREEN","javascript:DrillDown('../pages/UnitSwitch.aspx?1=1&amp;UnitId="&amp;V267&amp;"')",""),W267)</f>
        <v xml:space="preserve">17-252  </v>
      </c>
      <c r="D267" s="21" t="str">
        <f>HYPERLINK(IF($AV$1="SCREEN","javascript:DrillDown('../pages/CommonUnitType.aspx?1=1&amp;UnitTypeId="&amp;X267&amp;"')",""),Y267)</f>
        <v xml:space="preserve">at-1-tc </v>
      </c>
      <c r="E267" s="22">
        <v>746</v>
      </c>
      <c r="F267" s="23">
        <v>1</v>
      </c>
      <c r="G267" s="32" t="str">
        <f>HYPERLINK(IF(OR(TRIM(AA267)="VACANT",$AV$1="EXCEL"),"","javascript:DrillDown('../pages/TenantSwitch.aspx?1=1&amp;TenantId="&amp;Z267&amp;"')"),AA267)</f>
        <v>King, Ronzell</v>
      </c>
      <c r="H267" s="24" t="s">
        <v>71</v>
      </c>
      <c r="I267" s="24" t="s">
        <v>70</v>
      </c>
      <c r="J267" s="23" t="str">
        <f>HYPERLINK(IF($AV$1="SCREEN",IF(TRIM(AD267)="1","javascript:DrillDown('../pages/AffCert50059.aspx?1=1&amp;id="&amp;AB267&amp;"')",IF(TRIM(AD267)="2","javascript:DrillDown('../pages/AffCertTaxCredit.aspx?1=1&amp;id="&amp;AB267&amp;"')",IF(TRIM(AD267)="6","javascript:DrillDown('../pages/AffCertHOME.aspx?1=1&amp;id="&amp;AB267&amp;"')",IF(TRIM(AD267)="7","javascript:DrillDown('../pages/AffCertRD.aspx?1=1&amp;id="&amp;AB267&amp;"')",IF(TRIM(AD267)="8","javascript:DrillDown('../pages/AffCertLocalProgram.aspx?1=1&amp;id="&amp;AB267&amp;"')",""))))),""),AF267)</f>
        <v>MI</v>
      </c>
      <c r="K267" s="25" t="s">
        <v>513</v>
      </c>
      <c r="L267" s="22">
        <v>921</v>
      </c>
      <c r="M267" s="22">
        <v>776</v>
      </c>
      <c r="N267" s="22">
        <v>0</v>
      </c>
      <c r="O267" s="22">
        <v>0</v>
      </c>
      <c r="P267" s="22">
        <v>0</v>
      </c>
      <c r="Q267" s="22">
        <v>776</v>
      </c>
      <c r="R267" s="22">
        <v>0</v>
      </c>
      <c r="S267" s="22">
        <v>0</v>
      </c>
      <c r="T267" s="22">
        <v>776</v>
      </c>
      <c r="U267" s="22">
        <v>0</v>
      </c>
      <c r="V267" s="14">
        <v>51813</v>
      </c>
      <c r="W267" s="8" t="s">
        <v>514</v>
      </c>
      <c r="X267" s="7">
        <v>3529</v>
      </c>
      <c r="Y267" s="8" t="s">
        <v>59</v>
      </c>
      <c r="Z267" s="35">
        <v>163598</v>
      </c>
      <c r="AA267" s="35" t="s">
        <v>515</v>
      </c>
      <c r="AB267" s="9">
        <v>549464</v>
      </c>
      <c r="AC267" s="10" t="s">
        <v>39</v>
      </c>
      <c r="AD267" s="10">
        <v>2</v>
      </c>
      <c r="AE267" s="10">
        <v>0</v>
      </c>
      <c r="AF267" s="10" t="str">
        <f>IF(AE267&gt;0,AC267&amp;"-"&amp;AE267,AC267)</f>
        <v>MI</v>
      </c>
      <c r="AG267" s="10">
        <v>1256</v>
      </c>
      <c r="AH267" s="10" t="s">
        <v>68</v>
      </c>
      <c r="AI267" s="6">
        <v>746</v>
      </c>
      <c r="AJ267" s="6">
        <v>921</v>
      </c>
      <c r="AK267" s="6">
        <v>776</v>
      </c>
      <c r="AL267" s="6">
        <v>0</v>
      </c>
      <c r="AM267" s="6">
        <v>0</v>
      </c>
      <c r="AN267" s="6">
        <v>0</v>
      </c>
      <c r="AO267" s="6">
        <v>776</v>
      </c>
      <c r="AP267" s="6">
        <v>0</v>
      </c>
      <c r="AQ267" s="6">
        <v>0</v>
      </c>
      <c r="AR267" s="6">
        <v>776</v>
      </c>
      <c r="AS267" s="6">
        <v>0</v>
      </c>
      <c r="AT267" s="29" t="str">
        <f>IF(LEN(B267)=0,"",1)</f>
        <v/>
      </c>
      <c r="AU267" t="s">
        <v>60</v>
      </c>
    </row>
    <row r="268" spans="1:47" ht="12.75">
      <c r="A268" s="30" t="str">
        <f>HYPERLINK(IF($AV$1="SCREEN","javascript:DrillDown('../pages/CommonProperty.aspx?1=1&amp;PropertyId="&amp;AG268&amp;"')",""),B268)</f>
        <v/>
      </c>
      <c r="B268" s="20"/>
      <c r="C268" s="21" t="str">
        <f>HYPERLINK(IF($AV$1="SCREEN","javascript:DrillDown('../pages/UnitSwitch.aspx?1=1&amp;UnitId="&amp;V268&amp;"')",""),W268)</f>
        <v xml:space="preserve">18-153  </v>
      </c>
      <c r="D268" s="21" t="str">
        <f>HYPERLINK(IF($AV$1="SCREEN","javascript:DrillDown('../pages/CommonUnitType.aspx?1=1&amp;UnitTypeId="&amp;X268&amp;"')",""),Y268)</f>
        <v xml:space="preserve">at-1-tc </v>
      </c>
      <c r="E268" s="22">
        <v>660</v>
      </c>
      <c r="F268" s="23">
        <v>1</v>
      </c>
      <c r="G268" s="32" t="str">
        <f>HYPERLINK(IF(OR(TRIM(AA268)="VACANT",$AV$1="EXCEL"),"","javascript:DrillDown('../pages/TenantSwitch.aspx?1=1&amp;TenantId="&amp;Z268&amp;"')"),AA268)</f>
        <v>Crossett, Kandy</v>
      </c>
      <c r="H268" s="24" t="s">
        <v>71</v>
      </c>
      <c r="I268" s="24" t="s">
        <v>70</v>
      </c>
      <c r="J268" s="23" t="str">
        <f>HYPERLINK(IF($AV$1="SCREEN",IF(TRIM(AD268)="1","javascript:DrillDown('../pages/AffCert50059.aspx?1=1&amp;id="&amp;AB268&amp;"')",IF(TRIM(AD268)="2","javascript:DrillDown('../pages/AffCertTaxCredit.aspx?1=1&amp;id="&amp;AB268&amp;"')",IF(TRIM(AD268)="6","javascript:DrillDown('../pages/AffCertHOME.aspx?1=1&amp;id="&amp;AB268&amp;"')",IF(TRIM(AD268)="7","javascript:DrillDown('../pages/AffCertRD.aspx?1=1&amp;id="&amp;AB268&amp;"')",IF(TRIM(AD268)="8","javascript:DrillDown('../pages/AffCertLocalProgram.aspx?1=1&amp;id="&amp;AB268&amp;"')",""))))),""),AF268)</f>
        <v>AR</v>
      </c>
      <c r="K268" s="25" t="s">
        <v>104</v>
      </c>
      <c r="L268" s="22">
        <v>921</v>
      </c>
      <c r="M268" s="22">
        <v>812</v>
      </c>
      <c r="N268" s="22">
        <v>0</v>
      </c>
      <c r="O268" s="22">
        <v>0</v>
      </c>
      <c r="P268" s="22">
        <v>0</v>
      </c>
      <c r="Q268" s="22">
        <v>812</v>
      </c>
      <c r="R268" s="22">
        <v>0</v>
      </c>
      <c r="S268" s="22">
        <v>0</v>
      </c>
      <c r="T268" s="22">
        <v>812</v>
      </c>
      <c r="U268" s="22">
        <v>0</v>
      </c>
      <c r="V268" s="14">
        <v>51814</v>
      </c>
      <c r="W268" s="8" t="s">
        <v>516</v>
      </c>
      <c r="X268" s="7">
        <v>3529</v>
      </c>
      <c r="Y268" s="8" t="s">
        <v>59</v>
      </c>
      <c r="Z268" s="35">
        <v>163599</v>
      </c>
      <c r="AA268" s="35" t="s">
        <v>517</v>
      </c>
      <c r="AB268" s="9">
        <v>549808</v>
      </c>
      <c r="AC268" s="10" t="s">
        <v>67</v>
      </c>
      <c r="AD268" s="10">
        <v>2</v>
      </c>
      <c r="AE268" s="10">
        <v>0</v>
      </c>
      <c r="AF268" s="10" t="str">
        <f>IF(AE268&gt;0,AC268&amp;"-"&amp;AE268,AC268)</f>
        <v>AR</v>
      </c>
      <c r="AG268" s="10">
        <v>1256</v>
      </c>
      <c r="AH268" s="10" t="s">
        <v>68</v>
      </c>
      <c r="AI268" s="6">
        <v>660</v>
      </c>
      <c r="AJ268" s="6">
        <v>921</v>
      </c>
      <c r="AK268" s="6">
        <v>812</v>
      </c>
      <c r="AL268" s="6">
        <v>0</v>
      </c>
      <c r="AM268" s="6">
        <v>0</v>
      </c>
      <c r="AN268" s="6">
        <v>0</v>
      </c>
      <c r="AO268" s="6">
        <v>812</v>
      </c>
      <c r="AP268" s="6">
        <v>0</v>
      </c>
      <c r="AQ268" s="6">
        <v>0</v>
      </c>
      <c r="AR268" s="6">
        <v>812</v>
      </c>
      <c r="AS268" s="6">
        <v>0</v>
      </c>
      <c r="AT268" s="29" t="str">
        <f>IF(LEN(B268)=0,"",1)</f>
        <v/>
      </c>
      <c r="AU268" t="s">
        <v>60</v>
      </c>
    </row>
    <row r="269" spans="1:47" ht="12.75">
      <c r="A269" s="30" t="str">
        <f>HYPERLINK(IF($AV$1="SCREEN","javascript:DrillDown('../pages/CommonProperty.aspx?1=1&amp;PropertyId="&amp;AG269&amp;"')",""),B269)</f>
        <v/>
      </c>
      <c r="B269" s="20"/>
      <c r="C269" s="21" t="str">
        <f>HYPERLINK(IF($AV$1="SCREEN","javascript:DrillDown('../pages/UnitSwitch.aspx?1=1&amp;UnitId="&amp;V269&amp;"')",""),W269)</f>
        <v xml:space="preserve">18-154  </v>
      </c>
      <c r="D269" s="21" t="str">
        <f>HYPERLINK(IF($AV$1="SCREEN","javascript:DrillDown('../pages/CommonUnitType.aspx?1=1&amp;UnitTypeId="&amp;X269&amp;"')",""),Y269)</f>
        <v xml:space="preserve">at-1-tc </v>
      </c>
      <c r="E269" s="22">
        <v>660</v>
      </c>
      <c r="F269" s="23">
        <v>1</v>
      </c>
      <c r="G269" s="32" t="str">
        <f>HYPERLINK(IF(OR(TRIM(AA269)="VACANT",$AV$1="EXCEL"),"","javascript:DrillDown('../pages/TenantSwitch.aspx?1=1&amp;TenantId="&amp;Z269&amp;"')"),AA269)</f>
        <v>Jack, Everette</v>
      </c>
      <c r="H269" s="24" t="s">
        <v>71</v>
      </c>
      <c r="I269" s="24" t="s">
        <v>70</v>
      </c>
      <c r="J269" s="23" t="str">
        <f>HYPERLINK(IF($AV$1="SCREEN",IF(TRIM(AD269)="1","javascript:DrillDown('../pages/AffCert50059.aspx?1=1&amp;id="&amp;AB269&amp;"')",IF(TRIM(AD269)="2","javascript:DrillDown('../pages/AffCertTaxCredit.aspx?1=1&amp;id="&amp;AB269&amp;"')",IF(TRIM(AD269)="6","javascript:DrillDown('../pages/AffCertHOME.aspx?1=1&amp;id="&amp;AB269&amp;"')",IF(TRIM(AD269)="7","javascript:DrillDown('../pages/AffCertRD.aspx?1=1&amp;id="&amp;AB269&amp;"')",IF(TRIM(AD269)="8","javascript:DrillDown('../pages/AffCertLocalProgram.aspx?1=1&amp;id="&amp;AB269&amp;"')",""))))),""),AF269)</f>
        <v>AR</v>
      </c>
      <c r="K269" s="25" t="s">
        <v>518</v>
      </c>
      <c r="L269" s="22">
        <v>921</v>
      </c>
      <c r="M269" s="22">
        <v>787</v>
      </c>
      <c r="N269" s="22">
        <v>0</v>
      </c>
      <c r="O269" s="22">
        <v>0</v>
      </c>
      <c r="P269" s="22">
        <v>0</v>
      </c>
      <c r="Q269" s="22">
        <v>787</v>
      </c>
      <c r="R269" s="22">
        <v>0</v>
      </c>
      <c r="S269" s="22">
        <v>0</v>
      </c>
      <c r="T269" s="22">
        <v>787</v>
      </c>
      <c r="U269" s="22">
        <v>0</v>
      </c>
      <c r="V269" s="14">
        <v>51815</v>
      </c>
      <c r="W269" s="8" t="s">
        <v>519</v>
      </c>
      <c r="X269" s="7">
        <v>3529</v>
      </c>
      <c r="Y269" s="8" t="s">
        <v>59</v>
      </c>
      <c r="Z269" s="35">
        <v>163600</v>
      </c>
      <c r="AA269" s="35" t="s">
        <v>520</v>
      </c>
      <c r="AB269" s="9">
        <v>566892</v>
      </c>
      <c r="AC269" s="10" t="s">
        <v>67</v>
      </c>
      <c r="AD269" s="10">
        <v>2</v>
      </c>
      <c r="AE269" s="10">
        <v>0</v>
      </c>
      <c r="AF269" s="10" t="str">
        <f>IF(AE269&gt;0,AC269&amp;"-"&amp;AE269,AC269)</f>
        <v>AR</v>
      </c>
      <c r="AG269" s="10">
        <v>1256</v>
      </c>
      <c r="AH269" s="10" t="s">
        <v>68</v>
      </c>
      <c r="AI269" s="6">
        <v>660</v>
      </c>
      <c r="AJ269" s="6">
        <v>921</v>
      </c>
      <c r="AK269" s="6">
        <v>787</v>
      </c>
      <c r="AL269" s="6">
        <v>0</v>
      </c>
      <c r="AM269" s="6">
        <v>0</v>
      </c>
      <c r="AN269" s="6">
        <v>0</v>
      </c>
      <c r="AO269" s="6">
        <v>787</v>
      </c>
      <c r="AP269" s="6">
        <v>0</v>
      </c>
      <c r="AQ269" s="6">
        <v>0</v>
      </c>
      <c r="AR269" s="6">
        <v>787</v>
      </c>
      <c r="AS269" s="6">
        <v>0</v>
      </c>
      <c r="AT269" s="29" t="str">
        <f>IF(LEN(B269)=0,"",1)</f>
        <v/>
      </c>
      <c r="AU269" t="s">
        <v>60</v>
      </c>
    </row>
    <row r="270" spans="1:47" ht="12.75">
      <c r="A270" s="30" t="str">
        <f>HYPERLINK(IF($AV$1="SCREEN","javascript:DrillDown('../pages/CommonProperty.aspx?1=1&amp;PropertyId="&amp;AG270&amp;"')",""),B270)</f>
        <v/>
      </c>
      <c r="B270" s="20"/>
      <c r="C270" s="21" t="str">
        <f>HYPERLINK(IF($AV$1="SCREEN","javascript:DrillDown('../pages/UnitSwitch.aspx?1=1&amp;UnitId="&amp;V270&amp;"')",""),W270)</f>
        <v xml:space="preserve">18-155  </v>
      </c>
      <c r="D270" s="21" t="str">
        <f>HYPERLINK(IF($AV$1="SCREEN","javascript:DrillDown('../pages/CommonUnitType.aspx?1=1&amp;UnitTypeId="&amp;X270&amp;"')",""),Y270)</f>
        <v xml:space="preserve">at-1-tc </v>
      </c>
      <c r="E270" s="22">
        <v>660</v>
      </c>
      <c r="F270" s="23">
        <v>1</v>
      </c>
      <c r="G270" s="32" t="str">
        <f>HYPERLINK(IF(OR(TRIM(AA270)="VACANT",$AV$1="EXCEL"),"","javascript:DrillDown('../pages/TenantSwitch.aspx?1=1&amp;TenantId="&amp;Z270&amp;"')"),AA270)</f>
        <v>Eaglin, Joseph</v>
      </c>
      <c r="H270" s="24" t="s">
        <v>71</v>
      </c>
      <c r="I270" s="24" t="s">
        <v>70</v>
      </c>
      <c r="J270" s="23" t="str">
        <f>HYPERLINK(IF($AV$1="SCREEN",IF(TRIM(AD270)="1","javascript:DrillDown('../pages/AffCert50059.aspx?1=1&amp;id="&amp;AB270&amp;"')",IF(TRIM(AD270)="2","javascript:DrillDown('../pages/AffCertTaxCredit.aspx?1=1&amp;id="&amp;AB270&amp;"')",IF(TRIM(AD270)="6","javascript:DrillDown('../pages/AffCertHOME.aspx?1=1&amp;id="&amp;AB270&amp;"')",IF(TRIM(AD270)="7","javascript:DrillDown('../pages/AffCertRD.aspx?1=1&amp;id="&amp;AB270&amp;"')",IF(TRIM(AD270)="8","javascript:DrillDown('../pages/AffCertLocalProgram.aspx?1=1&amp;id="&amp;AB270&amp;"')",""))))),""),AF270)</f>
        <v>AR</v>
      </c>
      <c r="K270" s="25" t="s">
        <v>521</v>
      </c>
      <c r="L270" s="22">
        <v>921</v>
      </c>
      <c r="M270" s="22">
        <v>988</v>
      </c>
      <c r="N270" s="22">
        <v>0</v>
      </c>
      <c r="O270" s="22">
        <v>0</v>
      </c>
      <c r="P270" s="22">
        <v>533</v>
      </c>
      <c r="Q270" s="22">
        <v>455</v>
      </c>
      <c r="R270" s="22">
        <v>0</v>
      </c>
      <c r="S270" s="22">
        <v>0</v>
      </c>
      <c r="T270" s="22">
        <v>455</v>
      </c>
      <c r="U270" s="22">
        <v>0</v>
      </c>
      <c r="V270" s="14">
        <v>51816</v>
      </c>
      <c r="W270" s="8" t="s">
        <v>522</v>
      </c>
      <c r="X270" s="7">
        <v>3529</v>
      </c>
      <c r="Y270" s="8" t="s">
        <v>59</v>
      </c>
      <c r="Z270" s="35">
        <v>163601</v>
      </c>
      <c r="AA270" s="35" t="s">
        <v>523</v>
      </c>
      <c r="AB270" s="9">
        <v>566545</v>
      </c>
      <c r="AC270" s="10" t="s">
        <v>67</v>
      </c>
      <c r="AD270" s="10">
        <v>2</v>
      </c>
      <c r="AE270" s="10">
        <v>0</v>
      </c>
      <c r="AF270" s="10" t="str">
        <f>IF(AE270&gt;0,AC270&amp;"-"&amp;AE270,AC270)</f>
        <v>AR</v>
      </c>
      <c r="AG270" s="10">
        <v>1256</v>
      </c>
      <c r="AH270" s="10" t="s">
        <v>68</v>
      </c>
      <c r="AI270" s="6">
        <v>660</v>
      </c>
      <c r="AJ270" s="6">
        <v>921</v>
      </c>
      <c r="AK270" s="6">
        <v>988</v>
      </c>
      <c r="AL270" s="6">
        <v>0</v>
      </c>
      <c r="AM270" s="6">
        <v>0</v>
      </c>
      <c r="AN270" s="6">
        <v>533</v>
      </c>
      <c r="AO270" s="6">
        <v>455</v>
      </c>
      <c r="AP270" s="6">
        <v>0</v>
      </c>
      <c r="AQ270" s="6">
        <v>0</v>
      </c>
      <c r="AR270" s="6">
        <v>455</v>
      </c>
      <c r="AS270" s="6">
        <v>0</v>
      </c>
      <c r="AT270" s="29" t="str">
        <f>IF(LEN(B270)=0,"",1)</f>
        <v/>
      </c>
      <c r="AU270" t="s">
        <v>60</v>
      </c>
    </row>
    <row r="271" spans="1:47" ht="12.75">
      <c r="A271" s="30" t="str">
        <f>HYPERLINK(IF($AV$1="SCREEN","javascript:DrillDown('../pages/CommonProperty.aspx?1=1&amp;PropertyId="&amp;AG271&amp;"')",""),B271)</f>
        <v/>
      </c>
      <c r="B271" s="20"/>
      <c r="C271" s="21" t="str">
        <f>HYPERLINK(IF($AV$1="SCREEN","javascript:DrillDown('../pages/UnitSwitch.aspx?1=1&amp;UnitId="&amp;V271&amp;"')",""),W271)</f>
        <v xml:space="preserve">18-156  </v>
      </c>
      <c r="D271" s="21" t="str">
        <f>HYPERLINK(IF($AV$1="SCREEN","javascript:DrillDown('../pages/CommonUnitType.aspx?1=1&amp;UnitTypeId="&amp;X271&amp;"')",""),Y271)</f>
        <v xml:space="preserve">at-1-tc </v>
      </c>
      <c r="E271" s="22">
        <v>660</v>
      </c>
      <c r="F271" s="23">
        <v>1</v>
      </c>
      <c r="G271" s="32" t="str">
        <f>HYPERLINK(IF(OR(TRIM(AA271)="VACANT",$AV$1="EXCEL"),"","javascript:DrillDown('../pages/TenantSwitch.aspx?1=1&amp;TenantId="&amp;Z271&amp;"')"),AA271)</f>
        <v>VACANT</v>
      </c>
      <c r="H271" s="24"/>
      <c r="I271" s="24" t="s">
        <v>70</v>
      </c>
      <c r="J271" s="23" t="str">
        <f>HYPERLINK(IF($AV$1="SCREEN",IF(TRIM(AD271)="1","javascript:DrillDown('../pages/AffCert50059.aspx?1=1&amp;id="&amp;AB271&amp;"')",IF(TRIM(AD271)="2","javascript:DrillDown('../pages/AffCertTaxCredit.aspx?1=1&amp;id="&amp;AB271&amp;"')",IF(TRIM(AD271)="6","javascript:DrillDown('../pages/AffCertHOME.aspx?1=1&amp;id="&amp;AB271&amp;"')",IF(TRIM(AD271)="7","javascript:DrillDown('../pages/AffCertRD.aspx?1=1&amp;id="&amp;AB271&amp;"')",IF(TRIM(AD271)="8","javascript:DrillDown('../pages/AffCertLocalProgram.aspx?1=1&amp;id="&amp;AB271&amp;"')",""))))),""),AF271)</f>
        <v/>
      </c>
      <c r="K271" s="25" t="s">
        <v>70</v>
      </c>
      <c r="L271" s="22">
        <v>921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67</v>
      </c>
      <c r="S271" s="22">
        <v>0</v>
      </c>
      <c r="T271" s="22">
        <v>0</v>
      </c>
      <c r="U271" s="22">
        <v>0</v>
      </c>
      <c r="V271" s="14">
        <v>51817</v>
      </c>
      <c r="W271" s="8" t="s">
        <v>524</v>
      </c>
      <c r="X271" s="7">
        <v>3529</v>
      </c>
      <c r="Y271" s="8" t="s">
        <v>59</v>
      </c>
      <c r="Z271" s="35"/>
      <c r="AA271" s="35" t="s">
        <v>43</v>
      </c>
      <c r="AB271" s="9"/>
      <c r="AC271" s="10" t="s">
        <v>70</v>
      </c>
      <c r="AD271" s="10"/>
      <c r="AE271" s="10"/>
      <c r="AF271" s="10" t="str">
        <f>IF(AE271&gt;0,AC271&amp;"-"&amp;AE271,AC271)</f>
        <v/>
      </c>
      <c r="AG271" s="10">
        <v>1256</v>
      </c>
      <c r="AH271" s="10" t="s">
        <v>68</v>
      </c>
      <c r="AI271" s="6">
        <v>660</v>
      </c>
      <c r="AJ271" s="6">
        <v>921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67</v>
      </c>
      <c r="AQ271" s="6">
        <v>0</v>
      </c>
      <c r="AR271" s="6">
        <v>0</v>
      </c>
      <c r="AS271" s="6">
        <v>0</v>
      </c>
      <c r="AT271" s="29" t="str">
        <f>IF(LEN(B271)=0,"",1)</f>
        <v/>
      </c>
      <c r="AU271" t="s">
        <v>60</v>
      </c>
    </row>
    <row r="272" spans="1:47" ht="12.75">
      <c r="A272" s="30" t="str">
        <f>HYPERLINK(IF($AV$1="SCREEN","javascript:DrillDown('../pages/CommonProperty.aspx?1=1&amp;PropertyId="&amp;AG272&amp;"')",""),B272)</f>
        <v/>
      </c>
      <c r="B272" s="20"/>
      <c r="C272" s="21" t="str">
        <f>HYPERLINK(IF($AV$1="SCREEN","javascript:DrillDown('../pages/UnitSwitch.aspx?1=1&amp;UnitId="&amp;V272&amp;"')",""),W272)</f>
        <v xml:space="preserve">18-157  </v>
      </c>
      <c r="D272" s="21" t="str">
        <f>HYPERLINK(IF($AV$1="SCREEN","javascript:DrillDown('../pages/CommonUnitType.aspx?1=1&amp;UnitTypeId="&amp;X272&amp;"')",""),Y272)</f>
        <v xml:space="preserve">at-1-tc </v>
      </c>
      <c r="E272" s="22">
        <v>660</v>
      </c>
      <c r="F272" s="23">
        <v>1</v>
      </c>
      <c r="G272" s="32" t="str">
        <f>HYPERLINK(IF(OR(TRIM(AA272)="VACANT",$AV$1="EXCEL"),"","javascript:DrillDown('../pages/TenantSwitch.aspx?1=1&amp;TenantId="&amp;Z272&amp;"')"),AA272)</f>
        <v>Rodriguez, Kaira</v>
      </c>
      <c r="H272" s="24" t="s">
        <v>70</v>
      </c>
      <c r="I272" s="24" t="s">
        <v>70</v>
      </c>
      <c r="J272" s="23" t="str">
        <f>HYPERLINK(IF($AV$1="SCREEN",IF(TRIM(AD272)="1","javascript:DrillDown('../pages/AffCert50059.aspx?1=1&amp;id="&amp;AB272&amp;"')",IF(TRIM(AD272)="2","javascript:DrillDown('../pages/AffCertTaxCredit.aspx?1=1&amp;id="&amp;AB272&amp;"')",IF(TRIM(AD272)="6","javascript:DrillDown('../pages/AffCertHOME.aspx?1=1&amp;id="&amp;AB272&amp;"')",IF(TRIM(AD272)="7","javascript:DrillDown('../pages/AffCertRD.aspx?1=1&amp;id="&amp;AB272&amp;"')",IF(TRIM(AD272)="8","javascript:DrillDown('../pages/AffCertLocalProgram.aspx?1=1&amp;id="&amp;AB272&amp;"')",""))))),""),AF272)</f>
        <v/>
      </c>
      <c r="K272" s="25" t="s">
        <v>70</v>
      </c>
      <c r="L272" s="22">
        <v>921</v>
      </c>
      <c r="M272" s="22">
        <v>921</v>
      </c>
      <c r="N272" s="22">
        <v>0</v>
      </c>
      <c r="O272" s="22">
        <v>0</v>
      </c>
      <c r="P272" s="22">
        <v>0</v>
      </c>
      <c r="Q272" s="22">
        <v>921</v>
      </c>
      <c r="R272" s="22">
        <v>67</v>
      </c>
      <c r="S272" s="22">
        <v>0</v>
      </c>
      <c r="T272" s="22">
        <v>0</v>
      </c>
      <c r="U272" s="22">
        <v>0</v>
      </c>
      <c r="V272" s="14">
        <v>51818</v>
      </c>
      <c r="W272" s="8" t="s">
        <v>525</v>
      </c>
      <c r="X272" s="7">
        <v>3529</v>
      </c>
      <c r="Y272" s="8" t="s">
        <v>59</v>
      </c>
      <c r="Z272" s="35">
        <v>165159</v>
      </c>
      <c r="AA272" s="35" t="s">
        <v>526</v>
      </c>
      <c r="AB272" s="9"/>
      <c r="AC272" s="10" t="s">
        <v>70</v>
      </c>
      <c r="AD272" s="10"/>
      <c r="AE272" s="10"/>
      <c r="AF272" s="10" t="str">
        <f>IF(AE272&gt;0,AC272&amp;"-"&amp;AE272,AC272)</f>
        <v/>
      </c>
      <c r="AG272" s="10">
        <v>1256</v>
      </c>
      <c r="AH272" s="10" t="s">
        <v>68</v>
      </c>
      <c r="AI272" s="6">
        <v>660</v>
      </c>
      <c r="AJ272" s="6">
        <v>921</v>
      </c>
      <c r="AK272" s="6">
        <v>921</v>
      </c>
      <c r="AL272" s="6">
        <v>0</v>
      </c>
      <c r="AM272" s="6">
        <v>0</v>
      </c>
      <c r="AN272" s="6">
        <v>0</v>
      </c>
      <c r="AO272" s="6">
        <v>921</v>
      </c>
      <c r="AP272" s="6">
        <v>67</v>
      </c>
      <c r="AQ272" s="6">
        <v>0</v>
      </c>
      <c r="AR272" s="6">
        <v>0</v>
      </c>
      <c r="AS272" s="6">
        <v>0</v>
      </c>
      <c r="AT272" s="29" t="str">
        <f>IF(LEN(B272)=0,"",1)</f>
        <v/>
      </c>
      <c r="AU272" t="s">
        <v>60</v>
      </c>
    </row>
    <row r="273" spans="1:47" ht="12.75">
      <c r="A273" s="30" t="str">
        <f>HYPERLINK(IF($AV$1="SCREEN","javascript:DrillDown('../pages/CommonProperty.aspx?1=1&amp;PropertyId="&amp;AG273&amp;"')",""),B273)</f>
        <v/>
      </c>
      <c r="B273" s="20"/>
      <c r="C273" s="21" t="str">
        <f>HYPERLINK(IF($AV$1="SCREEN","javascript:DrillDown('../pages/UnitSwitch.aspx?1=1&amp;UnitId="&amp;V273&amp;"')",""),W273)</f>
        <v xml:space="preserve">18-158  </v>
      </c>
      <c r="D273" s="21" t="str">
        <f>HYPERLINK(IF($AV$1="SCREEN","javascript:DrillDown('../pages/CommonUnitType.aspx?1=1&amp;UnitTypeId="&amp;X273&amp;"')",""),Y273)</f>
        <v xml:space="preserve">at-1-tc </v>
      </c>
      <c r="E273" s="22">
        <v>660</v>
      </c>
      <c r="F273" s="23">
        <v>1</v>
      </c>
      <c r="G273" s="32" t="str">
        <f>HYPERLINK(IF(OR(TRIM(AA273)="VACANT",$AV$1="EXCEL"),"","javascript:DrillDown('../pages/TenantSwitch.aspx?1=1&amp;TenantId="&amp;Z273&amp;"')"),AA273)</f>
        <v>R. Garrido, Alma</v>
      </c>
      <c r="H273" s="24" t="s">
        <v>71</v>
      </c>
      <c r="I273" s="24" t="s">
        <v>70</v>
      </c>
      <c r="J273" s="23" t="str">
        <f>HYPERLINK(IF($AV$1="SCREEN",IF(TRIM(AD273)="1","javascript:DrillDown('../pages/AffCert50059.aspx?1=1&amp;id="&amp;AB273&amp;"')",IF(TRIM(AD273)="2","javascript:DrillDown('../pages/AffCertTaxCredit.aspx?1=1&amp;id="&amp;AB273&amp;"')",IF(TRIM(AD273)="6","javascript:DrillDown('../pages/AffCertHOME.aspx?1=1&amp;id="&amp;AB273&amp;"')",IF(TRIM(AD273)="7","javascript:DrillDown('../pages/AffCertRD.aspx?1=1&amp;id="&amp;AB273&amp;"')",IF(TRIM(AD273)="8","javascript:DrillDown('../pages/AffCertLocalProgram.aspx?1=1&amp;id="&amp;AB273&amp;"')",""))))),""),AF273)</f>
        <v>MI</v>
      </c>
      <c r="K273" s="25" t="s">
        <v>527</v>
      </c>
      <c r="L273" s="22">
        <v>921</v>
      </c>
      <c r="M273" s="22">
        <v>921</v>
      </c>
      <c r="N273" s="22">
        <v>0</v>
      </c>
      <c r="O273" s="22">
        <v>0</v>
      </c>
      <c r="P273" s="22">
        <v>0</v>
      </c>
      <c r="Q273" s="22">
        <v>921</v>
      </c>
      <c r="R273" s="22">
        <v>0</v>
      </c>
      <c r="S273" s="22">
        <v>0</v>
      </c>
      <c r="T273" s="22">
        <v>921</v>
      </c>
      <c r="U273" s="22">
        <v>0</v>
      </c>
      <c r="V273" s="14">
        <v>51819</v>
      </c>
      <c r="W273" s="8" t="s">
        <v>528</v>
      </c>
      <c r="X273" s="7">
        <v>3529</v>
      </c>
      <c r="Y273" s="8" t="s">
        <v>59</v>
      </c>
      <c r="Z273" s="35">
        <v>163602</v>
      </c>
      <c r="AA273" s="35" t="s">
        <v>529</v>
      </c>
      <c r="AB273" s="9">
        <v>551486</v>
      </c>
      <c r="AC273" s="10" t="s">
        <v>39</v>
      </c>
      <c r="AD273" s="10">
        <v>2</v>
      </c>
      <c r="AE273" s="10">
        <v>0</v>
      </c>
      <c r="AF273" s="10" t="str">
        <f>IF(AE273&gt;0,AC273&amp;"-"&amp;AE273,AC273)</f>
        <v>MI</v>
      </c>
      <c r="AG273" s="10">
        <v>1256</v>
      </c>
      <c r="AH273" s="10" t="s">
        <v>68</v>
      </c>
      <c r="AI273" s="6">
        <v>660</v>
      </c>
      <c r="AJ273" s="6">
        <v>921</v>
      </c>
      <c r="AK273" s="6">
        <v>921</v>
      </c>
      <c r="AL273" s="6">
        <v>0</v>
      </c>
      <c r="AM273" s="6">
        <v>0</v>
      </c>
      <c r="AN273" s="6">
        <v>0</v>
      </c>
      <c r="AO273" s="6">
        <v>921</v>
      </c>
      <c r="AP273" s="6">
        <v>0</v>
      </c>
      <c r="AQ273" s="6">
        <v>0</v>
      </c>
      <c r="AR273" s="6">
        <v>921</v>
      </c>
      <c r="AS273" s="6">
        <v>0</v>
      </c>
      <c r="AT273" s="29" t="str">
        <f>IF(LEN(B273)=0,"",1)</f>
        <v/>
      </c>
      <c r="AU273" t="s">
        <v>60</v>
      </c>
    </row>
    <row r="274" spans="1:47" ht="12.75">
      <c r="A274" s="30" t="str">
        <f>HYPERLINK(IF($AV$1="SCREEN","javascript:DrillDown('../pages/CommonProperty.aspx?1=1&amp;PropertyId="&amp;AG274&amp;"')",""),B274)</f>
        <v/>
      </c>
      <c r="B274" s="20"/>
      <c r="C274" s="21" t="str">
        <f>HYPERLINK(IF($AV$1="SCREEN","javascript:DrillDown('../pages/UnitSwitch.aspx?1=1&amp;UnitId="&amp;V274&amp;"')",""),W274)</f>
        <v xml:space="preserve">18-159  </v>
      </c>
      <c r="D274" s="21" t="str">
        <f>HYPERLINK(IF($AV$1="SCREEN","javascript:DrillDown('../pages/CommonUnitType.aspx?1=1&amp;UnitTypeId="&amp;X274&amp;"')",""),Y274)</f>
        <v xml:space="preserve">at-1-tc </v>
      </c>
      <c r="E274" s="22">
        <v>660</v>
      </c>
      <c r="F274" s="23">
        <v>1</v>
      </c>
      <c r="G274" s="32" t="str">
        <f>HYPERLINK(IF(OR(TRIM(AA274)="VACANT",$AV$1="EXCEL"),"","javascript:DrillDown('../pages/TenantSwitch.aspx?1=1&amp;TenantId="&amp;Z274&amp;"')"),AA274)</f>
        <v>Johnson, Shontae</v>
      </c>
      <c r="H274" s="24" t="s">
        <v>70</v>
      </c>
      <c r="I274" s="24" t="s">
        <v>70</v>
      </c>
      <c r="J274" s="23" t="str">
        <f>HYPERLINK(IF($AV$1="SCREEN",IF(TRIM(AD274)="1","javascript:DrillDown('../pages/AffCert50059.aspx?1=1&amp;id="&amp;AB274&amp;"')",IF(TRIM(AD274)="2","javascript:DrillDown('../pages/AffCertTaxCredit.aspx?1=1&amp;id="&amp;AB274&amp;"')",IF(TRIM(AD274)="6","javascript:DrillDown('../pages/AffCertHOME.aspx?1=1&amp;id="&amp;AB274&amp;"')",IF(TRIM(AD274)="7","javascript:DrillDown('../pages/AffCertRD.aspx?1=1&amp;id="&amp;AB274&amp;"')",IF(TRIM(AD274)="8","javascript:DrillDown('../pages/AffCertLocalProgram.aspx?1=1&amp;id="&amp;AB274&amp;"')",""))))),""),AF274)</f>
        <v/>
      </c>
      <c r="K274" s="25" t="s">
        <v>70</v>
      </c>
      <c r="L274" s="22">
        <v>921</v>
      </c>
      <c r="M274" s="22">
        <v>988</v>
      </c>
      <c r="N274" s="22">
        <v>0</v>
      </c>
      <c r="O274" s="22">
        <v>0</v>
      </c>
      <c r="P274" s="22">
        <v>0</v>
      </c>
      <c r="Q274" s="22">
        <v>988</v>
      </c>
      <c r="R274" s="22">
        <v>67</v>
      </c>
      <c r="S274" s="22">
        <v>0</v>
      </c>
      <c r="T274" s="22">
        <v>0</v>
      </c>
      <c r="U274" s="22">
        <v>0</v>
      </c>
      <c r="V274" s="14">
        <v>51820</v>
      </c>
      <c r="W274" s="8" t="s">
        <v>530</v>
      </c>
      <c r="X274" s="7">
        <v>3529</v>
      </c>
      <c r="Y274" s="8" t="s">
        <v>59</v>
      </c>
      <c r="Z274" s="35">
        <v>163603</v>
      </c>
      <c r="AA274" s="35" t="s">
        <v>531</v>
      </c>
      <c r="AB274" s="9"/>
      <c r="AC274" s="10" t="s">
        <v>70</v>
      </c>
      <c r="AD274" s="10"/>
      <c r="AE274" s="10"/>
      <c r="AF274" s="10" t="str">
        <f>IF(AE274&gt;0,AC274&amp;"-"&amp;AE274,AC274)</f>
        <v/>
      </c>
      <c r="AG274" s="10">
        <v>1256</v>
      </c>
      <c r="AH274" s="10" t="s">
        <v>68</v>
      </c>
      <c r="AI274" s="6">
        <v>660</v>
      </c>
      <c r="AJ274" s="6">
        <v>921</v>
      </c>
      <c r="AK274" s="6">
        <v>988</v>
      </c>
      <c r="AL274" s="6">
        <v>0</v>
      </c>
      <c r="AM274" s="6">
        <v>0</v>
      </c>
      <c r="AN274" s="6">
        <v>0</v>
      </c>
      <c r="AO274" s="6">
        <v>988</v>
      </c>
      <c r="AP274" s="6">
        <v>67</v>
      </c>
      <c r="AQ274" s="6">
        <v>0</v>
      </c>
      <c r="AR274" s="6">
        <v>0</v>
      </c>
      <c r="AS274" s="6">
        <v>0</v>
      </c>
      <c r="AT274" s="29" t="str">
        <f>IF(LEN(B274)=0,"",1)</f>
        <v/>
      </c>
      <c r="AU274" t="s">
        <v>60</v>
      </c>
    </row>
    <row r="275" spans="1:47" ht="12.75">
      <c r="A275" s="30" t="str">
        <f>HYPERLINK(IF($AV$1="SCREEN","javascript:DrillDown('../pages/CommonProperty.aspx?1=1&amp;PropertyId="&amp;AG275&amp;"')",""),B275)</f>
        <v/>
      </c>
      <c r="B275" s="20"/>
      <c r="C275" s="21" t="str">
        <f>HYPERLINK(IF($AV$1="SCREEN","javascript:DrillDown('../pages/UnitSwitch.aspx?1=1&amp;UnitId="&amp;V275&amp;"')",""),W275)</f>
        <v xml:space="preserve">18-160  </v>
      </c>
      <c r="D275" s="21" t="str">
        <f>HYPERLINK(IF($AV$1="SCREEN","javascript:DrillDown('../pages/CommonUnitType.aspx?1=1&amp;UnitTypeId="&amp;X275&amp;"')",""),Y275)</f>
        <v xml:space="preserve">at-1-tc </v>
      </c>
      <c r="E275" s="22">
        <v>660</v>
      </c>
      <c r="F275" s="23">
        <v>1</v>
      </c>
      <c r="G275" s="32" t="str">
        <f>HYPERLINK(IF(OR(TRIM(AA275)="VACANT",$AV$1="EXCEL"),"","javascript:DrillDown('../pages/TenantSwitch.aspx?1=1&amp;TenantId="&amp;Z275&amp;"')"),AA275)</f>
        <v>Acevedo, Manuel</v>
      </c>
      <c r="H275" s="24" t="s">
        <v>71</v>
      </c>
      <c r="I275" s="24" t="s">
        <v>70</v>
      </c>
      <c r="J275" s="23" t="str">
        <f>HYPERLINK(IF($AV$1="SCREEN",IF(TRIM(AD275)="1","javascript:DrillDown('../pages/AffCert50059.aspx?1=1&amp;id="&amp;AB275&amp;"')",IF(TRIM(AD275)="2","javascript:DrillDown('../pages/AffCertTaxCredit.aspx?1=1&amp;id="&amp;AB275&amp;"')",IF(TRIM(AD275)="6","javascript:DrillDown('../pages/AffCertHOME.aspx?1=1&amp;id="&amp;AB275&amp;"')",IF(TRIM(AD275)="7","javascript:DrillDown('../pages/AffCertRD.aspx?1=1&amp;id="&amp;AB275&amp;"')",IF(TRIM(AD275)="8","javascript:DrillDown('../pages/AffCertLocalProgram.aspx?1=1&amp;id="&amp;AB275&amp;"')",""))))),""),AF275)</f>
        <v>MI</v>
      </c>
      <c r="K275" s="25" t="s">
        <v>256</v>
      </c>
      <c r="L275" s="22">
        <v>921</v>
      </c>
      <c r="M275" s="22">
        <v>847</v>
      </c>
      <c r="N275" s="22">
        <v>0</v>
      </c>
      <c r="O275" s="22">
        <v>0</v>
      </c>
      <c r="P275" s="22">
        <v>0</v>
      </c>
      <c r="Q275" s="22">
        <v>847</v>
      </c>
      <c r="R275" s="22">
        <v>0</v>
      </c>
      <c r="S275" s="22">
        <v>0</v>
      </c>
      <c r="T275" s="22">
        <v>847</v>
      </c>
      <c r="U275" s="22">
        <v>0</v>
      </c>
      <c r="V275" s="14">
        <v>51821</v>
      </c>
      <c r="W275" s="8" t="s">
        <v>532</v>
      </c>
      <c r="X275" s="7">
        <v>3529</v>
      </c>
      <c r="Y275" s="8" t="s">
        <v>59</v>
      </c>
      <c r="Z275" s="35">
        <v>163604</v>
      </c>
      <c r="AA275" s="35" t="s">
        <v>533</v>
      </c>
      <c r="AB275" s="9">
        <v>549547</v>
      </c>
      <c r="AC275" s="10" t="s">
        <v>39</v>
      </c>
      <c r="AD275" s="10">
        <v>2</v>
      </c>
      <c r="AE275" s="10">
        <v>0</v>
      </c>
      <c r="AF275" s="10" t="str">
        <f>IF(AE275&gt;0,AC275&amp;"-"&amp;AE275,AC275)</f>
        <v>MI</v>
      </c>
      <c r="AG275" s="10">
        <v>1256</v>
      </c>
      <c r="AH275" s="10" t="s">
        <v>68</v>
      </c>
      <c r="AI275" s="6">
        <v>660</v>
      </c>
      <c r="AJ275" s="6">
        <v>921</v>
      </c>
      <c r="AK275" s="6">
        <v>847</v>
      </c>
      <c r="AL275" s="6">
        <v>0</v>
      </c>
      <c r="AM275" s="6">
        <v>0</v>
      </c>
      <c r="AN275" s="6">
        <v>0</v>
      </c>
      <c r="AO275" s="6">
        <v>847</v>
      </c>
      <c r="AP275" s="6">
        <v>0</v>
      </c>
      <c r="AQ275" s="6">
        <v>0</v>
      </c>
      <c r="AR275" s="6">
        <v>847</v>
      </c>
      <c r="AS275" s="6">
        <v>0</v>
      </c>
      <c r="AT275" s="29" t="str">
        <f>IF(LEN(B275)=0,"",1)</f>
        <v/>
      </c>
      <c r="AU275" t="s">
        <v>60</v>
      </c>
    </row>
    <row r="276" spans="1:47" ht="12.75">
      <c r="A276" s="30" t="str">
        <f>HYPERLINK(IF($AV$1="SCREEN","javascript:DrillDown('../pages/CommonProperty.aspx?1=1&amp;PropertyId="&amp;AG276&amp;"')",""),B276)</f>
        <v/>
      </c>
      <c r="B276" s="20"/>
      <c r="C276" s="21" t="str">
        <f>HYPERLINK(IF($AV$1="SCREEN","javascript:DrillDown('../pages/UnitSwitch.aspx?1=1&amp;UnitId="&amp;V276&amp;"')",""),W276)</f>
        <v xml:space="preserve">18-253  </v>
      </c>
      <c r="D276" s="21" t="str">
        <f>HYPERLINK(IF($AV$1="SCREEN","javascript:DrillDown('../pages/CommonUnitType.aspx?1=1&amp;UnitTypeId="&amp;X276&amp;"')",""),Y276)</f>
        <v xml:space="preserve">at-2-tc </v>
      </c>
      <c r="E276" s="22">
        <v>1320</v>
      </c>
      <c r="F276" s="23">
        <v>2</v>
      </c>
      <c r="G276" s="32" t="str">
        <f>HYPERLINK(IF(OR(TRIM(AA276)="VACANT",$AV$1="EXCEL"),"","javascript:DrillDown('../pages/TenantSwitch.aspx?1=1&amp;TenantId="&amp;Z276&amp;"')"),AA276)</f>
        <v>Reyes, Betty</v>
      </c>
      <c r="H276" s="24" t="s">
        <v>71</v>
      </c>
      <c r="I276" s="24" t="s">
        <v>70</v>
      </c>
      <c r="J276" s="23" t="str">
        <f>HYPERLINK(IF($AV$1="SCREEN",IF(TRIM(AD276)="1","javascript:DrillDown('../pages/AffCert50059.aspx?1=1&amp;id="&amp;AB276&amp;"')",IF(TRIM(AD276)="2","javascript:DrillDown('../pages/AffCertTaxCredit.aspx?1=1&amp;id="&amp;AB276&amp;"')",IF(TRIM(AD276)="6","javascript:DrillDown('../pages/AffCertHOME.aspx?1=1&amp;id="&amp;AB276&amp;"')",IF(TRIM(AD276)="7","javascript:DrillDown('../pages/AffCertRD.aspx?1=1&amp;id="&amp;AB276&amp;"')",IF(TRIM(AD276)="8","javascript:DrillDown('../pages/AffCertLocalProgram.aspx?1=1&amp;id="&amp;AB276&amp;"')",""))))),""),AF276)</f>
        <v>MI</v>
      </c>
      <c r="K276" s="25" t="s">
        <v>534</v>
      </c>
      <c r="L276" s="22">
        <v>1101</v>
      </c>
      <c r="M276" s="22">
        <v>1101</v>
      </c>
      <c r="N276" s="22">
        <v>0</v>
      </c>
      <c r="O276" s="22">
        <v>0</v>
      </c>
      <c r="P276" s="22">
        <v>0</v>
      </c>
      <c r="Q276" s="22">
        <v>1101</v>
      </c>
      <c r="R276" s="22">
        <v>0</v>
      </c>
      <c r="S276" s="22">
        <v>0</v>
      </c>
      <c r="T276" s="22">
        <v>1101</v>
      </c>
      <c r="U276" s="22">
        <v>0</v>
      </c>
      <c r="V276" s="14">
        <v>51822</v>
      </c>
      <c r="W276" s="8" t="s">
        <v>535</v>
      </c>
      <c r="X276" s="7">
        <v>3530</v>
      </c>
      <c r="Y276" s="8" t="s">
        <v>63</v>
      </c>
      <c r="Z276" s="35">
        <v>163605</v>
      </c>
      <c r="AA276" s="35" t="s">
        <v>536</v>
      </c>
      <c r="AB276" s="9">
        <v>551458</v>
      </c>
      <c r="AC276" s="10" t="s">
        <v>39</v>
      </c>
      <c r="AD276" s="10">
        <v>2</v>
      </c>
      <c r="AE276" s="10">
        <v>0</v>
      </c>
      <c r="AF276" s="10" t="str">
        <f>IF(AE276&gt;0,AC276&amp;"-"&amp;AE276,AC276)</f>
        <v>MI</v>
      </c>
      <c r="AG276" s="10">
        <v>1256</v>
      </c>
      <c r="AH276" s="10" t="s">
        <v>68</v>
      </c>
      <c r="AI276" s="6">
        <v>1320</v>
      </c>
      <c r="AJ276" s="6">
        <v>1101</v>
      </c>
      <c r="AK276" s="6">
        <v>1101</v>
      </c>
      <c r="AL276" s="6">
        <v>0</v>
      </c>
      <c r="AM276" s="6">
        <v>0</v>
      </c>
      <c r="AN276" s="6">
        <v>0</v>
      </c>
      <c r="AO276" s="6">
        <v>1101</v>
      </c>
      <c r="AP276" s="6">
        <v>0</v>
      </c>
      <c r="AQ276" s="6">
        <v>0</v>
      </c>
      <c r="AR276" s="6">
        <v>1101</v>
      </c>
      <c r="AS276" s="6">
        <v>0</v>
      </c>
      <c r="AT276" s="29" t="str">
        <f>IF(LEN(B276)=0,"",1)</f>
        <v/>
      </c>
      <c r="AU276" t="s">
        <v>60</v>
      </c>
    </row>
    <row r="277" spans="1:47" ht="12.75">
      <c r="A277" s="30" t="str">
        <f>HYPERLINK(IF($AV$1="SCREEN","javascript:DrillDown('../pages/CommonProperty.aspx?1=1&amp;PropertyId="&amp;AG277&amp;"')",""),B277)</f>
        <v/>
      </c>
      <c r="B277" s="20"/>
      <c r="C277" s="21" t="str">
        <f>HYPERLINK(IF($AV$1="SCREEN","javascript:DrillDown('../pages/UnitSwitch.aspx?1=1&amp;UnitId="&amp;V277&amp;"')",""),W277)</f>
        <v xml:space="preserve">18-254  </v>
      </c>
      <c r="D277" s="21" t="str">
        <f>HYPERLINK(IF($AV$1="SCREEN","javascript:DrillDown('../pages/CommonUnitType.aspx?1=1&amp;UnitTypeId="&amp;X277&amp;"')",""),Y277)</f>
        <v xml:space="preserve">at-2-tc </v>
      </c>
      <c r="E277" s="22">
        <v>1320</v>
      </c>
      <c r="F277" s="23">
        <v>2</v>
      </c>
      <c r="G277" s="32" t="str">
        <f>HYPERLINK(IF(OR(TRIM(AA277)="VACANT",$AV$1="EXCEL"),"","javascript:DrillDown('../pages/TenantSwitch.aspx?1=1&amp;TenantId="&amp;Z277&amp;"')"),AA277)</f>
        <v>K. Wizzard, Tiffany</v>
      </c>
      <c r="H277" s="24" t="s">
        <v>71</v>
      </c>
      <c r="I277" s="24" t="s">
        <v>70</v>
      </c>
      <c r="J277" s="23" t="str">
        <f>HYPERLINK(IF($AV$1="SCREEN",IF(TRIM(AD277)="1","javascript:DrillDown('../pages/AffCert50059.aspx?1=1&amp;id="&amp;AB277&amp;"')",IF(TRIM(AD277)="2","javascript:DrillDown('../pages/AffCertTaxCredit.aspx?1=1&amp;id="&amp;AB277&amp;"')",IF(TRIM(AD277)="6","javascript:DrillDown('../pages/AffCertHOME.aspx?1=1&amp;id="&amp;AB277&amp;"')",IF(TRIM(AD277)="7","javascript:DrillDown('../pages/AffCertRD.aspx?1=1&amp;id="&amp;AB277&amp;"')",IF(TRIM(AD277)="8","javascript:DrillDown('../pages/AffCertLocalProgram.aspx?1=1&amp;id="&amp;AB277&amp;"')",""))))),""),AF277)</f>
        <v>MI</v>
      </c>
      <c r="K277" s="25" t="s">
        <v>537</v>
      </c>
      <c r="L277" s="22">
        <v>1101</v>
      </c>
      <c r="M277" s="22">
        <v>1101</v>
      </c>
      <c r="N277" s="22">
        <v>0</v>
      </c>
      <c r="O277" s="22">
        <v>0</v>
      </c>
      <c r="P277" s="22">
        <v>0</v>
      </c>
      <c r="Q277" s="22">
        <v>1101</v>
      </c>
      <c r="R277" s="22">
        <v>0</v>
      </c>
      <c r="S277" s="22">
        <v>0</v>
      </c>
      <c r="T277" s="22">
        <v>1101</v>
      </c>
      <c r="U277" s="22">
        <v>0</v>
      </c>
      <c r="V277" s="14">
        <v>51823</v>
      </c>
      <c r="W277" s="8" t="s">
        <v>538</v>
      </c>
      <c r="X277" s="7">
        <v>3530</v>
      </c>
      <c r="Y277" s="8" t="s">
        <v>63</v>
      </c>
      <c r="Z277" s="35">
        <v>163606</v>
      </c>
      <c r="AA277" s="35" t="s">
        <v>539</v>
      </c>
      <c r="AB277" s="9">
        <v>551430</v>
      </c>
      <c r="AC277" s="10" t="s">
        <v>39</v>
      </c>
      <c r="AD277" s="10">
        <v>2</v>
      </c>
      <c r="AE277" s="10">
        <v>0</v>
      </c>
      <c r="AF277" s="10" t="str">
        <f>IF(AE277&gt;0,AC277&amp;"-"&amp;AE277,AC277)</f>
        <v>MI</v>
      </c>
      <c r="AG277" s="10">
        <v>1256</v>
      </c>
      <c r="AH277" s="10" t="s">
        <v>68</v>
      </c>
      <c r="AI277" s="6">
        <v>1320</v>
      </c>
      <c r="AJ277" s="6">
        <v>1101</v>
      </c>
      <c r="AK277" s="6">
        <v>1101</v>
      </c>
      <c r="AL277" s="6">
        <v>0</v>
      </c>
      <c r="AM277" s="6">
        <v>0</v>
      </c>
      <c r="AN277" s="6">
        <v>0</v>
      </c>
      <c r="AO277" s="6">
        <v>1101</v>
      </c>
      <c r="AP277" s="6">
        <v>0</v>
      </c>
      <c r="AQ277" s="6">
        <v>0</v>
      </c>
      <c r="AR277" s="6">
        <v>1101</v>
      </c>
      <c r="AS277" s="6">
        <v>0</v>
      </c>
      <c r="AT277" s="29" t="str">
        <f>IF(LEN(B277)=0,"",1)</f>
        <v/>
      </c>
      <c r="AU277" t="s">
        <v>60</v>
      </c>
    </row>
    <row r="278" spans="1:47" ht="12.75">
      <c r="A278" s="30" t="str">
        <f>HYPERLINK(IF($AV$1="SCREEN","javascript:DrillDown('../pages/CommonProperty.aspx?1=1&amp;PropertyId="&amp;AG278&amp;"')",""),B278)</f>
        <v/>
      </c>
      <c r="B278" s="20"/>
      <c r="C278" s="21" t="str">
        <f>HYPERLINK(IF($AV$1="SCREEN","javascript:DrillDown('../pages/UnitSwitch.aspx?1=1&amp;UnitId="&amp;V278&amp;"')",""),W278)</f>
        <v xml:space="preserve">18-255  </v>
      </c>
      <c r="D278" s="21" t="str">
        <f>HYPERLINK(IF($AV$1="SCREEN","javascript:DrillDown('../pages/CommonUnitType.aspx?1=1&amp;UnitTypeId="&amp;X278&amp;"')",""),Y278)</f>
        <v xml:space="preserve">at-2-tc </v>
      </c>
      <c r="E278" s="22">
        <v>1320</v>
      </c>
      <c r="F278" s="23">
        <v>2</v>
      </c>
      <c r="G278" s="32" t="str">
        <f>HYPERLINK(IF(OR(TRIM(AA278)="VACANT",$AV$1="EXCEL"),"","javascript:DrillDown('../pages/TenantSwitch.aspx?1=1&amp;TenantId="&amp;Z278&amp;"')"),AA278)</f>
        <v>Whitley, Mary</v>
      </c>
      <c r="H278" s="24" t="s">
        <v>71</v>
      </c>
      <c r="I278" s="24" t="s">
        <v>70</v>
      </c>
      <c r="J278" s="23" t="str">
        <f>HYPERLINK(IF($AV$1="SCREEN",IF(TRIM(AD278)="1","javascript:DrillDown('../pages/AffCert50059.aspx?1=1&amp;id="&amp;AB278&amp;"')",IF(TRIM(AD278)="2","javascript:DrillDown('../pages/AffCertTaxCredit.aspx?1=1&amp;id="&amp;AB278&amp;"')",IF(TRIM(AD278)="6","javascript:DrillDown('../pages/AffCertHOME.aspx?1=1&amp;id="&amp;AB278&amp;"')",IF(TRIM(AD278)="7","javascript:DrillDown('../pages/AffCertRD.aspx?1=1&amp;id="&amp;AB278&amp;"')",IF(TRIM(AD278)="8","javascript:DrillDown('../pages/AffCertLocalProgram.aspx?1=1&amp;id="&amp;AB278&amp;"')",""))))),""),AF278)</f>
        <v>MI</v>
      </c>
      <c r="K278" s="25" t="s">
        <v>540</v>
      </c>
      <c r="L278" s="22">
        <v>1101</v>
      </c>
      <c r="M278" s="22">
        <v>731</v>
      </c>
      <c r="N278" s="22">
        <v>0</v>
      </c>
      <c r="O278" s="22">
        <v>0</v>
      </c>
      <c r="P278" s="22">
        <v>0</v>
      </c>
      <c r="Q278" s="22">
        <v>665</v>
      </c>
      <c r="R278" s="22">
        <v>66</v>
      </c>
      <c r="S278" s="22">
        <v>0</v>
      </c>
      <c r="T278" s="22">
        <v>731</v>
      </c>
      <c r="U278" s="22">
        <v>0</v>
      </c>
      <c r="V278" s="14">
        <v>51824</v>
      </c>
      <c r="W278" s="8" t="s">
        <v>541</v>
      </c>
      <c r="X278" s="7">
        <v>3530</v>
      </c>
      <c r="Y278" s="8" t="s">
        <v>63</v>
      </c>
      <c r="Z278" s="35">
        <v>163607</v>
      </c>
      <c r="AA278" s="35" t="s">
        <v>542</v>
      </c>
      <c r="AB278" s="9">
        <v>549867</v>
      </c>
      <c r="AC278" s="10" t="s">
        <v>39</v>
      </c>
      <c r="AD278" s="10">
        <v>2</v>
      </c>
      <c r="AE278" s="10">
        <v>0</v>
      </c>
      <c r="AF278" s="10" t="str">
        <f>IF(AE278&gt;0,AC278&amp;"-"&amp;AE278,AC278)</f>
        <v>MI</v>
      </c>
      <c r="AG278" s="10">
        <v>1256</v>
      </c>
      <c r="AH278" s="10" t="s">
        <v>68</v>
      </c>
      <c r="AI278" s="6">
        <v>1320</v>
      </c>
      <c r="AJ278" s="6">
        <v>1101</v>
      </c>
      <c r="AK278" s="6">
        <v>731</v>
      </c>
      <c r="AL278" s="6">
        <v>0</v>
      </c>
      <c r="AM278" s="6">
        <v>0</v>
      </c>
      <c r="AN278" s="6">
        <v>0</v>
      </c>
      <c r="AO278" s="6">
        <v>665</v>
      </c>
      <c r="AP278" s="6">
        <v>66</v>
      </c>
      <c r="AQ278" s="6">
        <v>0</v>
      </c>
      <c r="AR278" s="6">
        <v>731</v>
      </c>
      <c r="AS278" s="6">
        <v>0</v>
      </c>
      <c r="AT278" s="29" t="str">
        <f>IF(LEN(B278)=0,"",1)</f>
        <v/>
      </c>
      <c r="AU278" t="s">
        <v>60</v>
      </c>
    </row>
    <row r="279" spans="1:47" ht="12.75">
      <c r="A279" s="30" t="str">
        <f>HYPERLINK(IF($AV$1="SCREEN","javascript:DrillDown('../pages/CommonProperty.aspx?1=1&amp;PropertyId="&amp;AG279&amp;"')",""),B279)</f>
        <v/>
      </c>
      <c r="B279" s="20"/>
      <c r="C279" s="21" t="str">
        <f>HYPERLINK(IF($AV$1="SCREEN","javascript:DrillDown('../pages/UnitSwitch.aspx?1=1&amp;UnitId="&amp;V279&amp;"')",""),W279)</f>
        <v xml:space="preserve">18-256  </v>
      </c>
      <c r="D279" s="21" t="str">
        <f>HYPERLINK(IF($AV$1="SCREEN","javascript:DrillDown('../pages/CommonUnitType.aspx?1=1&amp;UnitTypeId="&amp;X279&amp;"')",""),Y279)</f>
        <v xml:space="preserve">at-2-tc </v>
      </c>
      <c r="E279" s="22">
        <v>1320</v>
      </c>
      <c r="F279" s="23">
        <v>2</v>
      </c>
      <c r="G279" s="32" t="str">
        <f>HYPERLINK(IF(OR(TRIM(AA279)="VACANT",$AV$1="EXCEL"),"","javascript:DrillDown('../pages/TenantSwitch.aspx?1=1&amp;TenantId="&amp;Z279&amp;"')"),AA279)</f>
        <v>Leggett, Virgdean</v>
      </c>
      <c r="H279" s="24" t="s">
        <v>71</v>
      </c>
      <c r="I279" s="24" t="s">
        <v>70</v>
      </c>
      <c r="J279" s="23" t="str">
        <f>HYPERLINK(IF($AV$1="SCREEN",IF(TRIM(AD279)="1","javascript:DrillDown('../pages/AffCert50059.aspx?1=1&amp;id="&amp;AB279&amp;"')",IF(TRIM(AD279)="2","javascript:DrillDown('../pages/AffCertTaxCredit.aspx?1=1&amp;id="&amp;AB279&amp;"')",IF(TRIM(AD279)="6","javascript:DrillDown('../pages/AffCertHOME.aspx?1=1&amp;id="&amp;AB279&amp;"')",IF(TRIM(AD279)="7","javascript:DrillDown('../pages/AffCertRD.aspx?1=1&amp;id="&amp;AB279&amp;"')",IF(TRIM(AD279)="8","javascript:DrillDown('../pages/AffCertLocalProgram.aspx?1=1&amp;id="&amp;AB279&amp;"')",""))))),""),AF279)</f>
        <v>MI</v>
      </c>
      <c r="K279" s="25" t="s">
        <v>229</v>
      </c>
      <c r="L279" s="22">
        <v>1101</v>
      </c>
      <c r="M279" s="22">
        <v>1101</v>
      </c>
      <c r="N279" s="22">
        <v>0</v>
      </c>
      <c r="O279" s="22">
        <v>0</v>
      </c>
      <c r="P279" s="22">
        <v>0</v>
      </c>
      <c r="Q279" s="22">
        <v>1101</v>
      </c>
      <c r="R279" s="22">
        <v>0</v>
      </c>
      <c r="S279" s="22">
        <v>0</v>
      </c>
      <c r="T279" s="22">
        <v>1101</v>
      </c>
      <c r="U279" s="22">
        <v>0</v>
      </c>
      <c r="V279" s="14">
        <v>51825</v>
      </c>
      <c r="W279" s="8" t="s">
        <v>543</v>
      </c>
      <c r="X279" s="7">
        <v>3530</v>
      </c>
      <c r="Y279" s="8" t="s">
        <v>63</v>
      </c>
      <c r="Z279" s="35">
        <v>163608</v>
      </c>
      <c r="AA279" s="35" t="s">
        <v>544</v>
      </c>
      <c r="AB279" s="9">
        <v>551452</v>
      </c>
      <c r="AC279" s="10" t="s">
        <v>39</v>
      </c>
      <c r="AD279" s="10">
        <v>2</v>
      </c>
      <c r="AE279" s="10">
        <v>0</v>
      </c>
      <c r="AF279" s="10" t="str">
        <f>IF(AE279&gt;0,AC279&amp;"-"&amp;AE279,AC279)</f>
        <v>MI</v>
      </c>
      <c r="AG279" s="10">
        <v>1256</v>
      </c>
      <c r="AH279" s="10" t="s">
        <v>68</v>
      </c>
      <c r="AI279" s="6">
        <v>1320</v>
      </c>
      <c r="AJ279" s="6">
        <v>1101</v>
      </c>
      <c r="AK279" s="6">
        <v>1101</v>
      </c>
      <c r="AL279" s="6">
        <v>0</v>
      </c>
      <c r="AM279" s="6">
        <v>0</v>
      </c>
      <c r="AN279" s="6">
        <v>0</v>
      </c>
      <c r="AO279" s="6">
        <v>1101</v>
      </c>
      <c r="AP279" s="6">
        <v>0</v>
      </c>
      <c r="AQ279" s="6">
        <v>0</v>
      </c>
      <c r="AR279" s="6">
        <v>1101</v>
      </c>
      <c r="AS279" s="6">
        <v>0</v>
      </c>
      <c r="AT279" s="29" t="str">
        <f>IF(LEN(B279)=0,"",1)</f>
        <v/>
      </c>
      <c r="AU279" t="s">
        <v>60</v>
      </c>
    </row>
    <row r="280" spans="1:47" ht="12.75">
      <c r="A280" s="30" t="str">
        <f>HYPERLINK(IF($AV$1="SCREEN","javascript:DrillDown('../pages/CommonProperty.aspx?1=1&amp;PropertyId="&amp;AG280&amp;"')",""),B280)</f>
        <v/>
      </c>
      <c r="B280" s="20"/>
      <c r="C280" s="21" t="str">
        <f>HYPERLINK(IF($AV$1="SCREEN","javascript:DrillDown('../pages/UnitSwitch.aspx?1=1&amp;UnitId="&amp;V280&amp;"')",""),W280)</f>
        <v xml:space="preserve">18-257  </v>
      </c>
      <c r="D280" s="21" t="str">
        <f>HYPERLINK(IF($AV$1="SCREEN","javascript:DrillDown('../pages/CommonUnitType.aspx?1=1&amp;UnitTypeId="&amp;X280&amp;"')",""),Y280)</f>
        <v xml:space="preserve">at-2-tc </v>
      </c>
      <c r="E280" s="22">
        <v>1320</v>
      </c>
      <c r="F280" s="23">
        <v>2</v>
      </c>
      <c r="G280" s="32" t="str">
        <f>HYPERLINK(IF(OR(TRIM(AA280)="VACANT",$AV$1="EXCEL"),"","javascript:DrillDown('../pages/TenantSwitch.aspx?1=1&amp;TenantId="&amp;Z280&amp;"')"),AA280)</f>
        <v>Busg, Colitha</v>
      </c>
      <c r="H280" s="24" t="s">
        <v>70</v>
      </c>
      <c r="I280" s="24" t="s">
        <v>70</v>
      </c>
      <c r="J280" s="23" t="str">
        <f>HYPERLINK(IF($AV$1="SCREEN",IF(TRIM(AD280)="1","javascript:DrillDown('../pages/AffCert50059.aspx?1=1&amp;id="&amp;AB280&amp;"')",IF(TRIM(AD280)="2","javascript:DrillDown('../pages/AffCertTaxCredit.aspx?1=1&amp;id="&amp;AB280&amp;"')",IF(TRIM(AD280)="6","javascript:DrillDown('../pages/AffCertHOME.aspx?1=1&amp;id="&amp;AB280&amp;"')",IF(TRIM(AD280)="7","javascript:DrillDown('../pages/AffCertRD.aspx?1=1&amp;id="&amp;AB280&amp;"')",IF(TRIM(AD280)="8","javascript:DrillDown('../pages/AffCertLocalProgram.aspx?1=1&amp;id="&amp;AB280&amp;"')",""))))),""),AF280)</f>
        <v/>
      </c>
      <c r="K280" s="25" t="s">
        <v>70</v>
      </c>
      <c r="L280" s="22">
        <v>1101</v>
      </c>
      <c r="M280" s="22">
        <v>1101</v>
      </c>
      <c r="N280" s="22">
        <v>0</v>
      </c>
      <c r="O280" s="22">
        <v>0</v>
      </c>
      <c r="P280" s="22">
        <v>0</v>
      </c>
      <c r="Q280" s="22">
        <v>1101</v>
      </c>
      <c r="R280" s="22">
        <v>85</v>
      </c>
      <c r="S280" s="22">
        <v>0</v>
      </c>
      <c r="T280" s="22">
        <v>0</v>
      </c>
      <c r="U280" s="22">
        <v>0</v>
      </c>
      <c r="V280" s="14">
        <v>51826</v>
      </c>
      <c r="W280" s="8" t="s">
        <v>545</v>
      </c>
      <c r="X280" s="7">
        <v>3530</v>
      </c>
      <c r="Y280" s="8" t="s">
        <v>63</v>
      </c>
      <c r="Z280" s="35">
        <v>165160</v>
      </c>
      <c r="AA280" s="35" t="s">
        <v>546</v>
      </c>
      <c r="AB280" s="9"/>
      <c r="AC280" s="10" t="s">
        <v>70</v>
      </c>
      <c r="AD280" s="10"/>
      <c r="AE280" s="10"/>
      <c r="AF280" s="10" t="str">
        <f>IF(AE280&gt;0,AC280&amp;"-"&amp;AE280,AC280)</f>
        <v/>
      </c>
      <c r="AG280" s="10">
        <v>1256</v>
      </c>
      <c r="AH280" s="10" t="s">
        <v>68</v>
      </c>
      <c r="AI280" s="6">
        <v>1320</v>
      </c>
      <c r="AJ280" s="6">
        <v>1101</v>
      </c>
      <c r="AK280" s="6">
        <v>1101</v>
      </c>
      <c r="AL280" s="6">
        <v>0</v>
      </c>
      <c r="AM280" s="6">
        <v>0</v>
      </c>
      <c r="AN280" s="6">
        <v>0</v>
      </c>
      <c r="AO280" s="6">
        <v>1101</v>
      </c>
      <c r="AP280" s="6">
        <v>85</v>
      </c>
      <c r="AQ280" s="6">
        <v>0</v>
      </c>
      <c r="AR280" s="6">
        <v>0</v>
      </c>
      <c r="AS280" s="6">
        <v>0</v>
      </c>
      <c r="AT280" s="29" t="str">
        <f>IF(LEN(B280)=0,"",1)</f>
        <v/>
      </c>
      <c r="AU280" t="s">
        <v>60</v>
      </c>
    </row>
    <row r="281" spans="1:47" ht="12.75">
      <c r="A281" s="30" t="str">
        <f>HYPERLINK(IF($AV$1="SCREEN","javascript:DrillDown('../pages/CommonProperty.aspx?1=1&amp;PropertyId="&amp;AG281&amp;"')",""),B281)</f>
        <v/>
      </c>
      <c r="B281" s="20"/>
      <c r="C281" s="21" t="str">
        <f>HYPERLINK(IF($AV$1="SCREEN","javascript:DrillDown('../pages/UnitSwitch.aspx?1=1&amp;UnitId="&amp;V281&amp;"')",""),W281)</f>
        <v xml:space="preserve">18-257  </v>
      </c>
      <c r="D281" s="21" t="str">
        <f>HYPERLINK(IF($AV$1="SCREEN","javascript:DrillDown('../pages/CommonUnitType.aspx?1=1&amp;UnitTypeId="&amp;X281&amp;"')",""),Y281)</f>
        <v xml:space="preserve">at-2-tc </v>
      </c>
      <c r="E281" s="22">
        <v>1320</v>
      </c>
      <c r="F281" s="23">
        <v>2</v>
      </c>
      <c r="G281" s="32" t="str">
        <f>HYPERLINK(IF(OR(TRIM(AA281)="VACANT",$AV$1="EXCEL"),"","javascript:DrillDown('../pages/TenantSwitch.aspx?1=1&amp;TenantId="&amp;Z281&amp;"')"),AA281)</f>
        <v>Green, Chelci</v>
      </c>
      <c r="H281" s="24" t="s">
        <v>70</v>
      </c>
      <c r="I281" s="24" t="s">
        <v>70</v>
      </c>
      <c r="J281" s="23" t="str">
        <f>HYPERLINK(IF($AV$1="SCREEN",IF(TRIM(AD281)="1","javascript:DrillDown('../pages/AffCert50059.aspx?1=1&amp;id="&amp;AB281&amp;"')",IF(TRIM(AD281)="2","javascript:DrillDown('../pages/AffCertTaxCredit.aspx?1=1&amp;id="&amp;AB281&amp;"')",IF(TRIM(AD281)="6","javascript:DrillDown('../pages/AffCertHOME.aspx?1=1&amp;id="&amp;AB281&amp;"')",IF(TRIM(AD281)="7","javascript:DrillDown('../pages/AffCertRD.aspx?1=1&amp;id="&amp;AB281&amp;"')",IF(TRIM(AD281)="8","javascript:DrillDown('../pages/AffCertLocalProgram.aspx?1=1&amp;id="&amp;AB281&amp;"')",""))))),""),AF281)</f>
        <v/>
      </c>
      <c r="K281" s="25" t="s">
        <v>70</v>
      </c>
      <c r="L281" s="22">
        <v>1101</v>
      </c>
      <c r="M281" s="22">
        <v>1101</v>
      </c>
      <c r="N281" s="22">
        <v>0</v>
      </c>
      <c r="O281" s="22">
        <v>0</v>
      </c>
      <c r="P281" s="22">
        <v>0</v>
      </c>
      <c r="Q281" s="22">
        <v>1101</v>
      </c>
      <c r="R281" s="22">
        <v>85</v>
      </c>
      <c r="S281" s="22">
        <v>0</v>
      </c>
      <c r="T281" s="22">
        <v>0</v>
      </c>
      <c r="U281" s="22">
        <v>0</v>
      </c>
      <c r="V281" s="14">
        <v>51826</v>
      </c>
      <c r="W281" s="8" t="s">
        <v>545</v>
      </c>
      <c r="X281" s="7">
        <v>3530</v>
      </c>
      <c r="Y281" s="8" t="s">
        <v>63</v>
      </c>
      <c r="Z281" s="35">
        <v>165178</v>
      </c>
      <c r="AA281" s="35" t="s">
        <v>547</v>
      </c>
      <c r="AB281" s="9"/>
      <c r="AC281" s="10" t="s">
        <v>70</v>
      </c>
      <c r="AD281" s="10"/>
      <c r="AE281" s="10"/>
      <c r="AF281" s="10" t="str">
        <f>IF(AE281&gt;0,AC281&amp;"-"&amp;AE281,AC281)</f>
        <v/>
      </c>
      <c r="AG281" s="10">
        <v>1256</v>
      </c>
      <c r="AH281" s="10" t="s">
        <v>68</v>
      </c>
      <c r="AI281" s="6">
        <v>1320</v>
      </c>
      <c r="AJ281" s="6">
        <v>1101</v>
      </c>
      <c r="AK281" s="6">
        <v>1101</v>
      </c>
      <c r="AL281" s="6">
        <v>0</v>
      </c>
      <c r="AM281" s="6">
        <v>0</v>
      </c>
      <c r="AN281" s="6">
        <v>0</v>
      </c>
      <c r="AO281" s="6">
        <v>1101</v>
      </c>
      <c r="AP281" s="6">
        <v>85</v>
      </c>
      <c r="AQ281" s="6">
        <v>0</v>
      </c>
      <c r="AR281" s="6">
        <v>0</v>
      </c>
      <c r="AS281" s="6">
        <v>0</v>
      </c>
      <c r="AT281" s="29" t="str">
        <f>IF(LEN(B281)=0,"",1)</f>
        <v/>
      </c>
      <c r="AU281" t="s">
        <v>60</v>
      </c>
    </row>
    <row r="282" spans="1:47" ht="12.75">
      <c r="A282" s="30" t="str">
        <f>HYPERLINK(IF($AV$1="SCREEN","javascript:DrillDown('../pages/CommonProperty.aspx?1=1&amp;PropertyId="&amp;AG282&amp;"')",""),B282)</f>
        <v/>
      </c>
      <c r="B282" s="20"/>
      <c r="C282" s="21" t="str">
        <f>HYPERLINK(IF($AV$1="SCREEN","javascript:DrillDown('../pages/UnitSwitch.aspx?1=1&amp;UnitId="&amp;V282&amp;"')",""),W282)</f>
        <v xml:space="preserve">18-258  </v>
      </c>
      <c r="D282" s="21" t="str">
        <f>HYPERLINK(IF($AV$1="SCREEN","javascript:DrillDown('../pages/CommonUnitType.aspx?1=1&amp;UnitTypeId="&amp;X282&amp;"')",""),Y282)</f>
        <v xml:space="preserve">at-2-tc </v>
      </c>
      <c r="E282" s="22">
        <v>1320</v>
      </c>
      <c r="F282" s="23">
        <v>2</v>
      </c>
      <c r="G282" s="32" t="str">
        <f>HYPERLINK(IF(OR(TRIM(AA282)="VACANT",$AV$1="EXCEL"),"","javascript:DrillDown('../pages/TenantSwitch.aspx?1=1&amp;TenantId="&amp;Z282&amp;"')"),AA282)</f>
        <v>Holmes, Toccara</v>
      </c>
      <c r="H282" s="24" t="s">
        <v>71</v>
      </c>
      <c r="I282" s="24" t="s">
        <v>70</v>
      </c>
      <c r="J282" s="23" t="str">
        <f>HYPERLINK(IF($AV$1="SCREEN",IF(TRIM(AD282)="1","javascript:DrillDown('../pages/AffCert50059.aspx?1=1&amp;id="&amp;AB282&amp;"')",IF(TRIM(AD282)="2","javascript:DrillDown('../pages/AffCertTaxCredit.aspx?1=1&amp;id="&amp;AB282&amp;"')",IF(TRIM(AD282)="6","javascript:DrillDown('../pages/AffCertHOME.aspx?1=1&amp;id="&amp;AB282&amp;"')",IF(TRIM(AD282)="7","javascript:DrillDown('../pages/AffCertRD.aspx?1=1&amp;id="&amp;AB282&amp;"')",IF(TRIM(AD282)="8","javascript:DrillDown('../pages/AffCertLocalProgram.aspx?1=1&amp;id="&amp;AB282&amp;"')",""))))),""),AF282)</f>
        <v>MI</v>
      </c>
      <c r="K282" s="25" t="s">
        <v>548</v>
      </c>
      <c r="L282" s="22">
        <v>1101</v>
      </c>
      <c r="M282" s="22">
        <v>1101</v>
      </c>
      <c r="N282" s="22">
        <v>0</v>
      </c>
      <c r="O282" s="22">
        <v>0</v>
      </c>
      <c r="P282" s="22">
        <v>0</v>
      </c>
      <c r="Q282" s="22">
        <v>1101</v>
      </c>
      <c r="R282" s="22">
        <v>0</v>
      </c>
      <c r="S282" s="22">
        <v>0</v>
      </c>
      <c r="T282" s="22">
        <v>1101</v>
      </c>
      <c r="U282" s="22">
        <v>0</v>
      </c>
      <c r="V282" s="14">
        <v>51827</v>
      </c>
      <c r="W282" s="8" t="s">
        <v>549</v>
      </c>
      <c r="X282" s="7">
        <v>3530</v>
      </c>
      <c r="Y282" s="8" t="s">
        <v>63</v>
      </c>
      <c r="Z282" s="35">
        <v>163609</v>
      </c>
      <c r="AA282" s="35" t="s">
        <v>550</v>
      </c>
      <c r="AB282" s="9">
        <v>549858</v>
      </c>
      <c r="AC282" s="10" t="s">
        <v>39</v>
      </c>
      <c r="AD282" s="10">
        <v>2</v>
      </c>
      <c r="AE282" s="10">
        <v>0</v>
      </c>
      <c r="AF282" s="10" t="str">
        <f>IF(AE282&gt;0,AC282&amp;"-"&amp;AE282,AC282)</f>
        <v>MI</v>
      </c>
      <c r="AG282" s="10">
        <v>1256</v>
      </c>
      <c r="AH282" s="10" t="s">
        <v>68</v>
      </c>
      <c r="AI282" s="6">
        <v>1320</v>
      </c>
      <c r="AJ282" s="6">
        <v>1101</v>
      </c>
      <c r="AK282" s="6">
        <v>1101</v>
      </c>
      <c r="AL282" s="6">
        <v>0</v>
      </c>
      <c r="AM282" s="6">
        <v>0</v>
      </c>
      <c r="AN282" s="6">
        <v>0</v>
      </c>
      <c r="AO282" s="6">
        <v>1101</v>
      </c>
      <c r="AP282" s="6">
        <v>0</v>
      </c>
      <c r="AQ282" s="6">
        <v>0</v>
      </c>
      <c r="AR282" s="6">
        <v>1101</v>
      </c>
      <c r="AS282" s="6">
        <v>0</v>
      </c>
      <c r="AT282" s="29" t="str">
        <f>IF(LEN(B282)=0,"",1)</f>
        <v/>
      </c>
      <c r="AU282" t="s">
        <v>60</v>
      </c>
    </row>
    <row r="283" spans="1:47" ht="12.75">
      <c r="A283" s="30" t="str">
        <f>HYPERLINK(IF($AV$1="SCREEN","javascript:DrillDown('../pages/CommonProperty.aspx?1=1&amp;PropertyId="&amp;AG283&amp;"')",""),B283)</f>
        <v/>
      </c>
      <c r="B283" s="20"/>
      <c r="C283" s="21" t="str">
        <f>HYPERLINK(IF($AV$1="SCREEN","javascript:DrillDown('../pages/UnitSwitch.aspx?1=1&amp;UnitId="&amp;V283&amp;"')",""),W283)</f>
        <v xml:space="preserve">18-259  </v>
      </c>
      <c r="D283" s="21" t="str">
        <f>HYPERLINK(IF($AV$1="SCREEN","javascript:DrillDown('../pages/CommonUnitType.aspx?1=1&amp;UnitTypeId="&amp;X283&amp;"')",""),Y283)</f>
        <v xml:space="preserve">at-2-tc </v>
      </c>
      <c r="E283" s="22">
        <v>1320</v>
      </c>
      <c r="F283" s="23">
        <v>2</v>
      </c>
      <c r="G283" s="32" t="str">
        <f>HYPERLINK(IF(OR(TRIM(AA283)="VACANT",$AV$1="EXCEL"),"","javascript:DrillDown('../pages/TenantSwitch.aspx?1=1&amp;TenantId="&amp;Z283&amp;"')"),AA283)</f>
        <v>Younger, Marcus</v>
      </c>
      <c r="H283" s="24" t="s">
        <v>71</v>
      </c>
      <c r="I283" s="24" t="s">
        <v>70</v>
      </c>
      <c r="J283" s="23" t="str">
        <f>HYPERLINK(IF($AV$1="SCREEN",IF(TRIM(AD283)="1","javascript:DrillDown('../pages/AffCert50059.aspx?1=1&amp;id="&amp;AB283&amp;"')",IF(TRIM(AD283)="2","javascript:DrillDown('../pages/AffCertTaxCredit.aspx?1=1&amp;id="&amp;AB283&amp;"')",IF(TRIM(AD283)="6","javascript:DrillDown('../pages/AffCertHOME.aspx?1=1&amp;id="&amp;AB283&amp;"')",IF(TRIM(AD283)="7","javascript:DrillDown('../pages/AffCertRD.aspx?1=1&amp;id="&amp;AB283&amp;"')",IF(TRIM(AD283)="8","javascript:DrillDown('../pages/AffCertLocalProgram.aspx?1=1&amp;id="&amp;AB283&amp;"')",""))))),""),AF283)</f>
        <v>MI</v>
      </c>
      <c r="K283" s="25" t="s">
        <v>551</v>
      </c>
      <c r="L283" s="22">
        <v>1101</v>
      </c>
      <c r="M283" s="22">
        <v>1084</v>
      </c>
      <c r="N283" s="22">
        <v>0</v>
      </c>
      <c r="O283" s="22">
        <v>0</v>
      </c>
      <c r="P283" s="22">
        <v>0</v>
      </c>
      <c r="Q283" s="22">
        <v>1084</v>
      </c>
      <c r="R283" s="22">
        <v>0</v>
      </c>
      <c r="S283" s="22">
        <v>0</v>
      </c>
      <c r="T283" s="22">
        <v>1084</v>
      </c>
      <c r="U283" s="22">
        <v>0</v>
      </c>
      <c r="V283" s="14">
        <v>51828</v>
      </c>
      <c r="W283" s="8" t="s">
        <v>552</v>
      </c>
      <c r="X283" s="7">
        <v>3530</v>
      </c>
      <c r="Y283" s="8" t="s">
        <v>63</v>
      </c>
      <c r="Z283" s="35">
        <v>163610</v>
      </c>
      <c r="AA283" s="35" t="s">
        <v>553</v>
      </c>
      <c r="AB283" s="9">
        <v>549847</v>
      </c>
      <c r="AC283" s="10" t="s">
        <v>39</v>
      </c>
      <c r="AD283" s="10">
        <v>2</v>
      </c>
      <c r="AE283" s="10">
        <v>0</v>
      </c>
      <c r="AF283" s="10" t="str">
        <f>IF(AE283&gt;0,AC283&amp;"-"&amp;AE283,AC283)</f>
        <v>MI</v>
      </c>
      <c r="AG283" s="10">
        <v>1256</v>
      </c>
      <c r="AH283" s="10" t="s">
        <v>68</v>
      </c>
      <c r="AI283" s="6">
        <v>1320</v>
      </c>
      <c r="AJ283" s="6">
        <v>1101</v>
      </c>
      <c r="AK283" s="6">
        <v>1084</v>
      </c>
      <c r="AL283" s="6">
        <v>0</v>
      </c>
      <c r="AM283" s="6">
        <v>0</v>
      </c>
      <c r="AN283" s="6">
        <v>0</v>
      </c>
      <c r="AO283" s="6">
        <v>1084</v>
      </c>
      <c r="AP283" s="6">
        <v>0</v>
      </c>
      <c r="AQ283" s="6">
        <v>0</v>
      </c>
      <c r="AR283" s="6">
        <v>1084</v>
      </c>
      <c r="AS283" s="6">
        <v>0</v>
      </c>
      <c r="AT283" s="29" t="str">
        <f>IF(LEN(B283)=0,"",1)</f>
        <v/>
      </c>
      <c r="AU283" t="s">
        <v>60</v>
      </c>
    </row>
    <row r="284" spans="1:47" ht="12.75">
      <c r="A284" s="30" t="str">
        <f>HYPERLINK(IF($AV$1="SCREEN","javascript:DrillDown('../pages/CommonProperty.aspx?1=1&amp;PropertyId="&amp;AG284&amp;"')",""),B284)</f>
        <v/>
      </c>
      <c r="B284" s="20"/>
      <c r="C284" s="21" t="str">
        <f>HYPERLINK(IF($AV$1="SCREEN","javascript:DrillDown('../pages/UnitSwitch.aspx?1=1&amp;UnitId="&amp;V284&amp;"')",""),W284)</f>
        <v xml:space="preserve">18-260  </v>
      </c>
      <c r="D284" s="21" t="str">
        <f>HYPERLINK(IF($AV$1="SCREEN","javascript:DrillDown('../pages/CommonUnitType.aspx?1=1&amp;UnitTypeId="&amp;X284&amp;"')",""),Y284)</f>
        <v xml:space="preserve">at-2-tc </v>
      </c>
      <c r="E284" s="22">
        <v>1320</v>
      </c>
      <c r="F284" s="23">
        <v>2</v>
      </c>
      <c r="G284" s="32" t="str">
        <f>HYPERLINK(IF(OR(TRIM(AA284)="VACANT",$AV$1="EXCEL"),"","javascript:DrillDown('../pages/TenantSwitch.aspx?1=1&amp;TenantId="&amp;Z284&amp;"')"),AA284)</f>
        <v>Broussard, Robert</v>
      </c>
      <c r="H284" s="24" t="s">
        <v>71</v>
      </c>
      <c r="I284" s="24" t="s">
        <v>70</v>
      </c>
      <c r="J284" s="23" t="str">
        <f>HYPERLINK(IF($AV$1="SCREEN",IF(TRIM(AD284)="1","javascript:DrillDown('../pages/AffCert50059.aspx?1=1&amp;id="&amp;AB284&amp;"')",IF(TRIM(AD284)="2","javascript:DrillDown('../pages/AffCertTaxCredit.aspx?1=1&amp;id="&amp;AB284&amp;"')",IF(TRIM(AD284)="6","javascript:DrillDown('../pages/AffCertHOME.aspx?1=1&amp;id="&amp;AB284&amp;"')",IF(TRIM(AD284)="7","javascript:DrillDown('../pages/AffCertRD.aspx?1=1&amp;id="&amp;AB284&amp;"')",IF(TRIM(AD284)="8","javascript:DrillDown('../pages/AffCertLocalProgram.aspx?1=1&amp;id="&amp;AB284&amp;"')",""))))),""),AF284)</f>
        <v>MI</v>
      </c>
      <c r="K284" s="25" t="s">
        <v>460</v>
      </c>
      <c r="L284" s="22">
        <v>1101</v>
      </c>
      <c r="M284" s="22">
        <v>1101</v>
      </c>
      <c r="N284" s="22">
        <v>0</v>
      </c>
      <c r="O284" s="22">
        <v>0</v>
      </c>
      <c r="P284" s="22">
        <v>0</v>
      </c>
      <c r="Q284" s="22">
        <v>1101</v>
      </c>
      <c r="R284" s="22">
        <v>0</v>
      </c>
      <c r="S284" s="22">
        <v>0</v>
      </c>
      <c r="T284" s="22">
        <v>1101</v>
      </c>
      <c r="U284" s="22">
        <v>0</v>
      </c>
      <c r="V284" s="14">
        <v>51829</v>
      </c>
      <c r="W284" s="8" t="s">
        <v>554</v>
      </c>
      <c r="X284" s="7">
        <v>3530</v>
      </c>
      <c r="Y284" s="8" t="s">
        <v>63</v>
      </c>
      <c r="Z284" s="35">
        <v>163611</v>
      </c>
      <c r="AA284" s="35" t="s">
        <v>555</v>
      </c>
      <c r="AB284" s="9">
        <v>549821</v>
      </c>
      <c r="AC284" s="10" t="s">
        <v>39</v>
      </c>
      <c r="AD284" s="10">
        <v>2</v>
      </c>
      <c r="AE284" s="10">
        <v>0</v>
      </c>
      <c r="AF284" s="10" t="str">
        <f>IF(AE284&gt;0,AC284&amp;"-"&amp;AE284,AC284)</f>
        <v>MI</v>
      </c>
      <c r="AG284" s="10">
        <v>1256</v>
      </c>
      <c r="AH284" s="10" t="s">
        <v>68</v>
      </c>
      <c r="AI284" s="6">
        <v>1320</v>
      </c>
      <c r="AJ284" s="6">
        <v>1101</v>
      </c>
      <c r="AK284" s="6">
        <v>1101</v>
      </c>
      <c r="AL284" s="6">
        <v>0</v>
      </c>
      <c r="AM284" s="6">
        <v>0</v>
      </c>
      <c r="AN284" s="6">
        <v>0</v>
      </c>
      <c r="AO284" s="6">
        <v>1101</v>
      </c>
      <c r="AP284" s="6">
        <v>0</v>
      </c>
      <c r="AQ284" s="6">
        <v>0</v>
      </c>
      <c r="AR284" s="6">
        <v>1101</v>
      </c>
      <c r="AS284" s="6">
        <v>0</v>
      </c>
      <c r="AT284" s="29" t="str">
        <f>IF(LEN(B284)=0,"",1)</f>
        <v/>
      </c>
      <c r="AU284" t="s">
        <v>60</v>
      </c>
    </row>
    <row r="285" spans="1:47" ht="12.75">
      <c r="A285" s="30" t="str">
        <f>HYPERLINK(IF($AV$1="SCREEN","javascript:DrillDown('../pages/CommonProperty.aspx?1=1&amp;PropertyId="&amp;AG285&amp;"')",""),B285)</f>
        <v/>
      </c>
      <c r="B285" s="20"/>
      <c r="C285" s="21" t="str">
        <f>HYPERLINK(IF($AV$1="SCREEN","javascript:DrillDown('../pages/UnitSwitch.aspx?1=1&amp;UnitId="&amp;V285&amp;"')",""),W285)</f>
        <v xml:space="preserve">19-161  </v>
      </c>
      <c r="D285" s="21" t="str">
        <f>HYPERLINK(IF($AV$1="SCREEN","javascript:DrillDown('../pages/CommonUnitType.aspx?1=1&amp;UnitTypeId="&amp;X285&amp;"')",""),Y285)</f>
        <v xml:space="preserve">at-1-tc </v>
      </c>
      <c r="E285" s="22">
        <v>746</v>
      </c>
      <c r="F285" s="23">
        <v>1</v>
      </c>
      <c r="G285" s="32" t="str">
        <f>HYPERLINK(IF(OR(TRIM(AA285)="VACANT",$AV$1="EXCEL"),"","javascript:DrillDown('../pages/TenantSwitch.aspx?1=1&amp;TenantId="&amp;Z285&amp;"')"),AA285)</f>
        <v>VACANT</v>
      </c>
      <c r="H285" s="24"/>
      <c r="I285" s="24" t="s">
        <v>70</v>
      </c>
      <c r="J285" s="23" t="str">
        <f>HYPERLINK(IF($AV$1="SCREEN",IF(TRIM(AD285)="1","javascript:DrillDown('../pages/AffCert50059.aspx?1=1&amp;id="&amp;AB285&amp;"')",IF(TRIM(AD285)="2","javascript:DrillDown('../pages/AffCertTaxCredit.aspx?1=1&amp;id="&amp;AB285&amp;"')",IF(TRIM(AD285)="6","javascript:DrillDown('../pages/AffCertHOME.aspx?1=1&amp;id="&amp;AB285&amp;"')",IF(TRIM(AD285)="7","javascript:DrillDown('../pages/AffCertRD.aspx?1=1&amp;id="&amp;AB285&amp;"')",IF(TRIM(AD285)="8","javascript:DrillDown('../pages/AffCertLocalProgram.aspx?1=1&amp;id="&amp;AB285&amp;"')",""))))),""),AF285)</f>
        <v/>
      </c>
      <c r="K285" s="25" t="s">
        <v>70</v>
      </c>
      <c r="L285" s="22">
        <v>921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67</v>
      </c>
      <c r="S285" s="22">
        <v>0</v>
      </c>
      <c r="T285" s="22">
        <v>0</v>
      </c>
      <c r="U285" s="22">
        <v>0</v>
      </c>
      <c r="V285" s="14">
        <v>51830</v>
      </c>
      <c r="W285" s="8" t="s">
        <v>556</v>
      </c>
      <c r="X285" s="7">
        <v>3529</v>
      </c>
      <c r="Y285" s="8" t="s">
        <v>59</v>
      </c>
      <c r="Z285" s="35"/>
      <c r="AA285" s="35" t="s">
        <v>43</v>
      </c>
      <c r="AB285" s="9"/>
      <c r="AC285" s="10" t="s">
        <v>70</v>
      </c>
      <c r="AD285" s="10"/>
      <c r="AE285" s="10"/>
      <c r="AF285" s="10" t="str">
        <f>IF(AE285&gt;0,AC285&amp;"-"&amp;AE285,AC285)</f>
        <v/>
      </c>
      <c r="AG285" s="10">
        <v>1256</v>
      </c>
      <c r="AH285" s="10" t="s">
        <v>68</v>
      </c>
      <c r="AI285" s="6">
        <v>746</v>
      </c>
      <c r="AJ285" s="6">
        <v>921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67</v>
      </c>
      <c r="AQ285" s="6">
        <v>0</v>
      </c>
      <c r="AR285" s="6">
        <v>0</v>
      </c>
      <c r="AS285" s="6">
        <v>0</v>
      </c>
      <c r="AT285" s="29" t="str">
        <f>IF(LEN(B285)=0,"",1)</f>
        <v/>
      </c>
      <c r="AU285" t="s">
        <v>60</v>
      </c>
    </row>
    <row r="286" spans="1:47" ht="12.75">
      <c r="A286" s="30" t="str">
        <f>HYPERLINK(IF($AV$1="SCREEN","javascript:DrillDown('../pages/CommonProperty.aspx?1=1&amp;PropertyId="&amp;AG286&amp;"')",""),B286)</f>
        <v/>
      </c>
      <c r="B286" s="20"/>
      <c r="C286" s="21" t="str">
        <f>HYPERLINK(IF($AV$1="SCREEN","javascript:DrillDown('../pages/UnitSwitch.aspx?1=1&amp;UnitId="&amp;V286&amp;"')",""),W286)</f>
        <v xml:space="preserve">19-162  </v>
      </c>
      <c r="D286" s="21" t="str">
        <f>HYPERLINK(IF($AV$1="SCREEN","javascript:DrillDown('../pages/CommonUnitType.aspx?1=1&amp;UnitTypeId="&amp;X286&amp;"')",""),Y286)</f>
        <v xml:space="preserve">at-2-tc </v>
      </c>
      <c r="E286" s="22">
        <v>746</v>
      </c>
      <c r="F286" s="23">
        <v>1</v>
      </c>
      <c r="G286" s="32" t="str">
        <f>HYPERLINK(IF(OR(TRIM(AA286)="VACANT",$AV$1="EXCEL"),"","javascript:DrillDown('../pages/TenantSwitch.aspx?1=1&amp;TenantId="&amp;Z286&amp;"')"),AA286)</f>
        <v>VACANT</v>
      </c>
      <c r="H286" s="24"/>
      <c r="I286" s="24" t="s">
        <v>70</v>
      </c>
      <c r="J286" s="23" t="str">
        <f>HYPERLINK(IF($AV$1="SCREEN",IF(TRIM(AD286)="1","javascript:DrillDown('../pages/AffCert50059.aspx?1=1&amp;id="&amp;AB286&amp;"')",IF(TRIM(AD286)="2","javascript:DrillDown('../pages/AffCertTaxCredit.aspx?1=1&amp;id="&amp;AB286&amp;"')",IF(TRIM(AD286)="6","javascript:DrillDown('../pages/AffCertHOME.aspx?1=1&amp;id="&amp;AB286&amp;"')",IF(TRIM(AD286)="7","javascript:DrillDown('../pages/AffCertRD.aspx?1=1&amp;id="&amp;AB286&amp;"')",IF(TRIM(AD286)="8","javascript:DrillDown('../pages/AffCertLocalProgram.aspx?1=1&amp;id="&amp;AB286&amp;"')",""))))),""),AF286)</f>
        <v/>
      </c>
      <c r="K286" s="25" t="s">
        <v>70</v>
      </c>
      <c r="L286" s="22">
        <v>1101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85</v>
      </c>
      <c r="S286" s="22">
        <v>0</v>
      </c>
      <c r="T286" s="22">
        <v>0</v>
      </c>
      <c r="U286" s="22">
        <v>0</v>
      </c>
      <c r="V286" s="14">
        <v>51838</v>
      </c>
      <c r="W286" s="8" t="s">
        <v>557</v>
      </c>
      <c r="X286" s="7">
        <v>3530</v>
      </c>
      <c r="Y286" s="8" t="s">
        <v>63</v>
      </c>
      <c r="Z286" s="35"/>
      <c r="AA286" s="35" t="s">
        <v>43</v>
      </c>
      <c r="AB286" s="9"/>
      <c r="AC286" s="10" t="s">
        <v>70</v>
      </c>
      <c r="AD286" s="10"/>
      <c r="AE286" s="10"/>
      <c r="AF286" s="10" t="str">
        <f>IF(AE286&gt;0,AC286&amp;"-"&amp;AE286,AC286)</f>
        <v/>
      </c>
      <c r="AG286" s="10">
        <v>1256</v>
      </c>
      <c r="AH286" s="10" t="s">
        <v>68</v>
      </c>
      <c r="AI286" s="6">
        <v>746</v>
      </c>
      <c r="AJ286" s="6">
        <v>1101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85</v>
      </c>
      <c r="AQ286" s="6">
        <v>0</v>
      </c>
      <c r="AR286" s="6">
        <v>0</v>
      </c>
      <c r="AS286" s="6">
        <v>0</v>
      </c>
      <c r="AT286" s="29" t="str">
        <f>IF(LEN(B286)=0,"",1)</f>
        <v/>
      </c>
      <c r="AU286" t="s">
        <v>60</v>
      </c>
    </row>
    <row r="287" spans="1:47" ht="12.75">
      <c r="A287" s="30" t="str">
        <f>HYPERLINK(IF($AV$1="SCREEN","javascript:DrillDown('../pages/CommonProperty.aspx?1=1&amp;PropertyId="&amp;AG287&amp;"')",""),B287)</f>
        <v/>
      </c>
      <c r="B287" s="20"/>
      <c r="C287" s="21" t="str">
        <f>HYPERLINK(IF($AV$1="SCREEN","javascript:DrillDown('../pages/UnitSwitch.aspx?1=1&amp;UnitId="&amp;V287&amp;"')",""),W287)</f>
        <v xml:space="preserve">19-163  </v>
      </c>
      <c r="D287" s="21" t="str">
        <f>HYPERLINK(IF($AV$1="SCREEN","javascript:DrillDown('../pages/CommonUnitType.aspx?1=1&amp;UnitTypeId="&amp;X287&amp;"')",""),Y287)</f>
        <v xml:space="preserve">at-2-tc </v>
      </c>
      <c r="E287" s="22">
        <v>1030</v>
      </c>
      <c r="F287" s="23">
        <v>2</v>
      </c>
      <c r="G287" s="32" t="str">
        <f>HYPERLINK(IF(OR(TRIM(AA287)="VACANT",$AV$1="EXCEL"),"","javascript:DrillDown('../pages/TenantSwitch.aspx?1=1&amp;TenantId="&amp;Z287&amp;"')"),AA287)</f>
        <v>Charles, Pamela</v>
      </c>
      <c r="H287" s="24" t="s">
        <v>71</v>
      </c>
      <c r="I287" s="24" t="s">
        <v>70</v>
      </c>
      <c r="J287" s="23" t="str">
        <f>HYPERLINK(IF($AV$1="SCREEN",IF(TRIM(AD287)="1","javascript:DrillDown('../pages/AffCert50059.aspx?1=1&amp;id="&amp;AB287&amp;"')",IF(TRIM(AD287)="2","javascript:DrillDown('../pages/AffCertTaxCredit.aspx?1=1&amp;id="&amp;AB287&amp;"')",IF(TRIM(AD287)="6","javascript:DrillDown('../pages/AffCertHOME.aspx?1=1&amp;id="&amp;AB287&amp;"')",IF(TRIM(AD287)="7","javascript:DrillDown('../pages/AffCertRD.aspx?1=1&amp;id="&amp;AB287&amp;"')",IF(TRIM(AD287)="8","javascript:DrillDown('../pages/AffCertLocalProgram.aspx?1=1&amp;id="&amp;AB287&amp;"')",""))))),""),AF287)</f>
        <v>MI</v>
      </c>
      <c r="K287" s="25" t="s">
        <v>558</v>
      </c>
      <c r="L287" s="22">
        <v>1101</v>
      </c>
      <c r="M287" s="22">
        <v>880</v>
      </c>
      <c r="N287" s="22">
        <v>0</v>
      </c>
      <c r="O287" s="22">
        <v>0</v>
      </c>
      <c r="P287" s="22">
        <v>0</v>
      </c>
      <c r="Q287" s="22">
        <v>818</v>
      </c>
      <c r="R287" s="22">
        <v>62</v>
      </c>
      <c r="S287" s="22">
        <v>0</v>
      </c>
      <c r="T287" s="22">
        <v>880</v>
      </c>
      <c r="U287" s="22">
        <v>0</v>
      </c>
      <c r="V287" s="14">
        <v>51839</v>
      </c>
      <c r="W287" s="8" t="s">
        <v>559</v>
      </c>
      <c r="X287" s="7">
        <v>3530</v>
      </c>
      <c r="Y287" s="8" t="s">
        <v>63</v>
      </c>
      <c r="Z287" s="35">
        <v>163617</v>
      </c>
      <c r="AA287" s="35" t="s">
        <v>560</v>
      </c>
      <c r="AB287" s="9">
        <v>549969</v>
      </c>
      <c r="AC287" s="10" t="s">
        <v>39</v>
      </c>
      <c r="AD287" s="10">
        <v>2</v>
      </c>
      <c r="AE287" s="10">
        <v>0</v>
      </c>
      <c r="AF287" s="10" t="str">
        <f>IF(AE287&gt;0,AC287&amp;"-"&amp;AE287,AC287)</f>
        <v>MI</v>
      </c>
      <c r="AG287" s="10">
        <v>1256</v>
      </c>
      <c r="AH287" s="10" t="s">
        <v>68</v>
      </c>
      <c r="AI287" s="6">
        <v>1030</v>
      </c>
      <c r="AJ287" s="6">
        <v>1101</v>
      </c>
      <c r="AK287" s="6">
        <v>880</v>
      </c>
      <c r="AL287" s="6">
        <v>0</v>
      </c>
      <c r="AM287" s="6">
        <v>0</v>
      </c>
      <c r="AN287" s="6">
        <v>0</v>
      </c>
      <c r="AO287" s="6">
        <v>818</v>
      </c>
      <c r="AP287" s="6">
        <v>62</v>
      </c>
      <c r="AQ287" s="6">
        <v>0</v>
      </c>
      <c r="AR287" s="6">
        <v>880</v>
      </c>
      <c r="AS287" s="6">
        <v>0</v>
      </c>
      <c r="AT287" s="29" t="str">
        <f>IF(LEN(B287)=0,"",1)</f>
        <v/>
      </c>
      <c r="AU287" t="s">
        <v>60</v>
      </c>
    </row>
    <row r="288" spans="1:47" ht="12.75">
      <c r="A288" s="30" t="str">
        <f>HYPERLINK(IF($AV$1="SCREEN","javascript:DrillDown('../pages/CommonProperty.aspx?1=1&amp;PropertyId="&amp;AG288&amp;"')",""),B288)</f>
        <v/>
      </c>
      <c r="B288" s="20"/>
      <c r="C288" s="21" t="str">
        <f>HYPERLINK(IF($AV$1="SCREEN","javascript:DrillDown('../pages/UnitSwitch.aspx?1=1&amp;UnitId="&amp;V288&amp;"')",""),W288)</f>
        <v xml:space="preserve">19-164  </v>
      </c>
      <c r="D288" s="21" t="str">
        <f>HYPERLINK(IF($AV$1="SCREEN","javascript:DrillDown('../pages/CommonUnitType.aspx?1=1&amp;UnitTypeId="&amp;X288&amp;"')",""),Y288)</f>
        <v xml:space="preserve">at-1-tc </v>
      </c>
      <c r="E288" s="22">
        <v>1030</v>
      </c>
      <c r="F288" s="23">
        <v>2</v>
      </c>
      <c r="G288" s="32" t="str">
        <f>HYPERLINK(IF(OR(TRIM(AA288)="VACANT",$AV$1="EXCEL"),"","javascript:DrillDown('../pages/TenantSwitch.aspx?1=1&amp;TenantId="&amp;Z288&amp;"')"),AA288)</f>
        <v>Casimire, Melissa</v>
      </c>
      <c r="H288" s="24" t="s">
        <v>71</v>
      </c>
      <c r="I288" s="24" t="s">
        <v>70</v>
      </c>
      <c r="J288" s="23" t="str">
        <f>HYPERLINK(IF($AV$1="SCREEN",IF(TRIM(AD288)="1","javascript:DrillDown('../pages/AffCert50059.aspx?1=1&amp;id="&amp;AB288&amp;"')",IF(TRIM(AD288)="2","javascript:DrillDown('../pages/AffCertTaxCredit.aspx?1=1&amp;id="&amp;AB288&amp;"')",IF(TRIM(AD288)="6","javascript:DrillDown('../pages/AffCertHOME.aspx?1=1&amp;id="&amp;AB288&amp;"')",IF(TRIM(AD288)="7","javascript:DrillDown('../pages/AffCertRD.aspx?1=1&amp;id="&amp;AB288&amp;"')",IF(TRIM(AD288)="8","javascript:DrillDown('../pages/AffCertLocalProgram.aspx?1=1&amp;id="&amp;AB288&amp;"')",""))))),""),AF288)</f>
        <v>AR</v>
      </c>
      <c r="K288" s="25" t="s">
        <v>561</v>
      </c>
      <c r="L288" s="22">
        <v>921</v>
      </c>
      <c r="M288" s="22">
        <v>847</v>
      </c>
      <c r="N288" s="22">
        <v>0</v>
      </c>
      <c r="O288" s="22">
        <v>0</v>
      </c>
      <c r="P288" s="22">
        <v>0</v>
      </c>
      <c r="Q288" s="22">
        <v>847</v>
      </c>
      <c r="R288" s="22">
        <v>0</v>
      </c>
      <c r="S288" s="22">
        <v>0</v>
      </c>
      <c r="T288" s="22">
        <v>847</v>
      </c>
      <c r="U288" s="22">
        <v>0</v>
      </c>
      <c r="V288" s="14">
        <v>51831</v>
      </c>
      <c r="W288" s="8" t="s">
        <v>562</v>
      </c>
      <c r="X288" s="7">
        <v>3529</v>
      </c>
      <c r="Y288" s="8" t="s">
        <v>59</v>
      </c>
      <c r="Z288" s="35">
        <v>163612</v>
      </c>
      <c r="AA288" s="35" t="s">
        <v>563</v>
      </c>
      <c r="AB288" s="9">
        <v>568067</v>
      </c>
      <c r="AC288" s="10" t="s">
        <v>67</v>
      </c>
      <c r="AD288" s="10">
        <v>2</v>
      </c>
      <c r="AE288" s="10">
        <v>0</v>
      </c>
      <c r="AF288" s="10" t="str">
        <f>IF(AE288&gt;0,AC288&amp;"-"&amp;AE288,AC288)</f>
        <v>AR</v>
      </c>
      <c r="AG288" s="10">
        <v>1256</v>
      </c>
      <c r="AH288" s="10" t="s">
        <v>68</v>
      </c>
      <c r="AI288" s="6">
        <v>1030</v>
      </c>
      <c r="AJ288" s="6">
        <v>921</v>
      </c>
      <c r="AK288" s="6">
        <v>847</v>
      </c>
      <c r="AL288" s="6">
        <v>0</v>
      </c>
      <c r="AM288" s="6">
        <v>0</v>
      </c>
      <c r="AN288" s="6">
        <v>0</v>
      </c>
      <c r="AO288" s="6">
        <v>847</v>
      </c>
      <c r="AP288" s="6">
        <v>0</v>
      </c>
      <c r="AQ288" s="6">
        <v>0</v>
      </c>
      <c r="AR288" s="6">
        <v>847</v>
      </c>
      <c r="AS288" s="6">
        <v>0</v>
      </c>
      <c r="AT288" s="29" t="str">
        <f>IF(LEN(B288)=0,"",1)</f>
        <v/>
      </c>
      <c r="AU288" t="s">
        <v>60</v>
      </c>
    </row>
    <row r="289" spans="1:47" ht="12.75">
      <c r="A289" s="30" t="str">
        <f>HYPERLINK(IF($AV$1="SCREEN","javascript:DrillDown('../pages/CommonProperty.aspx?1=1&amp;PropertyId="&amp;AG289&amp;"')",""),B289)</f>
        <v/>
      </c>
      <c r="B289" s="20"/>
      <c r="C289" s="21" t="str">
        <f>HYPERLINK(IF($AV$1="SCREEN","javascript:DrillDown('../pages/UnitSwitch.aspx?1=1&amp;UnitId="&amp;V289&amp;"')",""),W289)</f>
        <v xml:space="preserve">19-165  </v>
      </c>
      <c r="D289" s="21" t="str">
        <f>HYPERLINK(IF($AV$1="SCREEN","javascript:DrillDown('../pages/CommonUnitType.aspx?1=1&amp;UnitTypeId="&amp;X289&amp;"')",""),Y289)</f>
        <v xml:space="preserve">at-1-tc </v>
      </c>
      <c r="E289" s="22">
        <v>1030</v>
      </c>
      <c r="F289" s="23">
        <v>2</v>
      </c>
      <c r="G289" s="32" t="str">
        <f>HYPERLINK(IF(OR(TRIM(AA289)="VACANT",$AV$1="EXCEL"),"","javascript:DrillDown('../pages/TenantSwitch.aspx?1=1&amp;TenantId="&amp;Z289&amp;"')"),AA289)</f>
        <v>VACANT</v>
      </c>
      <c r="H289" s="24"/>
      <c r="I289" s="24" t="s">
        <v>70</v>
      </c>
      <c r="J289" s="23" t="str">
        <f>HYPERLINK(IF($AV$1="SCREEN",IF(TRIM(AD289)="1","javascript:DrillDown('../pages/AffCert50059.aspx?1=1&amp;id="&amp;AB289&amp;"')",IF(TRIM(AD289)="2","javascript:DrillDown('../pages/AffCertTaxCredit.aspx?1=1&amp;id="&amp;AB289&amp;"')",IF(TRIM(AD289)="6","javascript:DrillDown('../pages/AffCertHOME.aspx?1=1&amp;id="&amp;AB289&amp;"')",IF(TRIM(AD289)="7","javascript:DrillDown('../pages/AffCertRD.aspx?1=1&amp;id="&amp;AB289&amp;"')",IF(TRIM(AD289)="8","javascript:DrillDown('../pages/AffCertLocalProgram.aspx?1=1&amp;id="&amp;AB289&amp;"')",""))))),""),AF289)</f>
        <v/>
      </c>
      <c r="K289" s="25" t="s">
        <v>70</v>
      </c>
      <c r="L289" s="22">
        <v>921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67</v>
      </c>
      <c r="S289" s="22">
        <v>0</v>
      </c>
      <c r="T289" s="22">
        <v>0</v>
      </c>
      <c r="U289" s="22">
        <v>0</v>
      </c>
      <c r="V289" s="14">
        <v>51832</v>
      </c>
      <c r="W289" s="8" t="s">
        <v>564</v>
      </c>
      <c r="X289" s="7">
        <v>3529</v>
      </c>
      <c r="Y289" s="8" t="s">
        <v>59</v>
      </c>
      <c r="Z289" s="35"/>
      <c r="AA289" s="35" t="s">
        <v>43</v>
      </c>
      <c r="AB289" s="9"/>
      <c r="AC289" s="10" t="s">
        <v>70</v>
      </c>
      <c r="AD289" s="10"/>
      <c r="AE289" s="10"/>
      <c r="AF289" s="10" t="str">
        <f>IF(AE289&gt;0,AC289&amp;"-"&amp;AE289,AC289)</f>
        <v/>
      </c>
      <c r="AG289" s="10">
        <v>1256</v>
      </c>
      <c r="AH289" s="10" t="s">
        <v>68</v>
      </c>
      <c r="AI289" s="6">
        <v>1030</v>
      </c>
      <c r="AJ289" s="6">
        <v>921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6">
        <v>67</v>
      </c>
      <c r="AQ289" s="6">
        <v>0</v>
      </c>
      <c r="AR289" s="6">
        <v>0</v>
      </c>
      <c r="AS289" s="6">
        <v>0</v>
      </c>
      <c r="AT289" s="29" t="str">
        <f>IF(LEN(B289)=0,"",1)</f>
        <v/>
      </c>
      <c r="AU289" t="s">
        <v>60</v>
      </c>
    </row>
    <row r="290" spans="1:47" ht="12.75">
      <c r="A290" s="30" t="str">
        <f>HYPERLINK(IF($AV$1="SCREEN","javascript:DrillDown('../pages/CommonProperty.aspx?1=1&amp;PropertyId="&amp;AG290&amp;"')",""),B290)</f>
        <v/>
      </c>
      <c r="B290" s="20"/>
      <c r="C290" s="21" t="str">
        <f>HYPERLINK(IF($AV$1="SCREEN","javascript:DrillDown('../pages/UnitSwitch.aspx?1=1&amp;UnitId="&amp;V290&amp;"')",""),W290)</f>
        <v xml:space="preserve">19-166  </v>
      </c>
      <c r="D290" s="21" t="str">
        <f>HYPERLINK(IF($AV$1="SCREEN","javascript:DrillDown('../pages/CommonUnitType.aspx?1=1&amp;UnitTypeId="&amp;X290&amp;"')",""),Y290)</f>
        <v xml:space="preserve">at-2-tc </v>
      </c>
      <c r="E290" s="22">
        <v>1030</v>
      </c>
      <c r="F290" s="23">
        <v>2</v>
      </c>
      <c r="G290" s="32" t="str">
        <f>HYPERLINK(IF(OR(TRIM(AA290)="VACANT",$AV$1="EXCEL"),"","javascript:DrillDown('../pages/TenantSwitch.aspx?1=1&amp;TenantId="&amp;Z290&amp;"')"),AA290)</f>
        <v>B. wright, judy</v>
      </c>
      <c r="H290" s="24" t="s">
        <v>70</v>
      </c>
      <c r="I290" s="24" t="s">
        <v>70</v>
      </c>
      <c r="J290" s="23" t="str">
        <f>HYPERLINK(IF($AV$1="SCREEN",IF(TRIM(AD290)="1","javascript:DrillDown('../pages/AffCert50059.aspx?1=1&amp;id="&amp;AB290&amp;"')",IF(TRIM(AD290)="2","javascript:DrillDown('../pages/AffCertTaxCredit.aspx?1=1&amp;id="&amp;AB290&amp;"')",IF(TRIM(AD290)="6","javascript:DrillDown('../pages/AffCertHOME.aspx?1=1&amp;id="&amp;AB290&amp;"')",IF(TRIM(AD290)="7","javascript:DrillDown('../pages/AffCertRD.aspx?1=1&amp;id="&amp;AB290&amp;"')",IF(TRIM(AD290)="8","javascript:DrillDown('../pages/AffCertLocalProgram.aspx?1=1&amp;id="&amp;AB290&amp;"')",""))))),""),AF290)</f>
        <v/>
      </c>
      <c r="K290" s="25" t="s">
        <v>70</v>
      </c>
      <c r="L290" s="22">
        <v>1101</v>
      </c>
      <c r="M290" s="22">
        <v>1086</v>
      </c>
      <c r="N290" s="22">
        <v>0</v>
      </c>
      <c r="O290" s="22">
        <v>0</v>
      </c>
      <c r="P290" s="22">
        <v>0</v>
      </c>
      <c r="Q290" s="22">
        <v>1086</v>
      </c>
      <c r="R290" s="22">
        <v>85</v>
      </c>
      <c r="S290" s="22">
        <v>0</v>
      </c>
      <c r="T290" s="22">
        <v>0</v>
      </c>
      <c r="U290" s="22">
        <v>0</v>
      </c>
      <c r="V290" s="14">
        <v>51840</v>
      </c>
      <c r="W290" s="8" t="s">
        <v>565</v>
      </c>
      <c r="X290" s="7">
        <v>3530</v>
      </c>
      <c r="Y290" s="8" t="s">
        <v>63</v>
      </c>
      <c r="Z290" s="35">
        <v>163618</v>
      </c>
      <c r="AA290" s="35" t="s">
        <v>566</v>
      </c>
      <c r="AB290" s="9"/>
      <c r="AC290" s="10" t="s">
        <v>70</v>
      </c>
      <c r="AD290" s="10"/>
      <c r="AE290" s="10"/>
      <c r="AF290" s="10" t="str">
        <f>IF(AE290&gt;0,AC290&amp;"-"&amp;AE290,AC290)</f>
        <v/>
      </c>
      <c r="AG290" s="10">
        <v>1256</v>
      </c>
      <c r="AH290" s="10" t="s">
        <v>68</v>
      </c>
      <c r="AI290" s="6">
        <v>1030</v>
      </c>
      <c r="AJ290" s="6">
        <v>1101</v>
      </c>
      <c r="AK290" s="6">
        <v>1086</v>
      </c>
      <c r="AL290" s="6">
        <v>0</v>
      </c>
      <c r="AM290" s="6">
        <v>0</v>
      </c>
      <c r="AN290" s="6">
        <v>0</v>
      </c>
      <c r="AO290" s="6">
        <v>1086</v>
      </c>
      <c r="AP290" s="6">
        <v>85</v>
      </c>
      <c r="AQ290" s="6">
        <v>0</v>
      </c>
      <c r="AR290" s="6">
        <v>0</v>
      </c>
      <c r="AS290" s="6">
        <v>0</v>
      </c>
      <c r="AT290" s="29" t="str">
        <f>IF(LEN(B290)=0,"",1)</f>
        <v/>
      </c>
      <c r="AU290" t="s">
        <v>60</v>
      </c>
    </row>
    <row r="291" spans="1:47" ht="12.75">
      <c r="A291" s="30" t="str">
        <f>HYPERLINK(IF($AV$1="SCREEN","javascript:DrillDown('../pages/CommonProperty.aspx?1=1&amp;PropertyId="&amp;AG291&amp;"')",""),B291)</f>
        <v/>
      </c>
      <c r="B291" s="20"/>
      <c r="C291" s="21" t="str">
        <f>HYPERLINK(IF($AV$1="SCREEN","javascript:DrillDown('../pages/UnitSwitch.aspx?1=1&amp;UnitId="&amp;V291&amp;"')",""),W291)</f>
        <v xml:space="preserve">19-167  </v>
      </c>
      <c r="D291" s="21" t="str">
        <f>HYPERLINK(IF($AV$1="SCREEN","javascript:DrillDown('../pages/CommonUnitType.aspx?1=1&amp;UnitTypeId="&amp;X291&amp;"')",""),Y291)</f>
        <v xml:space="preserve">at-2-tc </v>
      </c>
      <c r="E291" s="22">
        <v>746</v>
      </c>
      <c r="F291" s="23">
        <v>1</v>
      </c>
      <c r="G291" s="32" t="str">
        <f>HYPERLINK(IF(OR(TRIM(AA291)="VACANT",$AV$1="EXCEL"),"","javascript:DrillDown('../pages/TenantSwitch.aspx?1=1&amp;TenantId="&amp;Z291&amp;"')"),AA291)</f>
        <v>Perry, Roshanda</v>
      </c>
      <c r="H291" s="24" t="s">
        <v>71</v>
      </c>
      <c r="I291" s="24" t="s">
        <v>70</v>
      </c>
      <c r="J291" s="23" t="str">
        <f>HYPERLINK(IF($AV$1="SCREEN",IF(TRIM(AD291)="1","javascript:DrillDown('../pages/AffCert50059.aspx?1=1&amp;id="&amp;AB291&amp;"')",IF(TRIM(AD291)="2","javascript:DrillDown('../pages/AffCertTaxCredit.aspx?1=1&amp;id="&amp;AB291&amp;"')",IF(TRIM(AD291)="6","javascript:DrillDown('../pages/AffCertHOME.aspx?1=1&amp;id="&amp;AB291&amp;"')",IF(TRIM(AD291)="7","javascript:DrillDown('../pages/AffCertRD.aspx?1=1&amp;id="&amp;AB291&amp;"')",IF(TRIM(AD291)="8","javascript:DrillDown('../pages/AffCertLocalProgram.aspx?1=1&amp;id="&amp;AB291&amp;"')",""))))),""),AF291)</f>
        <v>MI</v>
      </c>
      <c r="K291" s="25" t="s">
        <v>567</v>
      </c>
      <c r="L291" s="22">
        <v>1101</v>
      </c>
      <c r="M291" s="22">
        <v>759</v>
      </c>
      <c r="N291" s="22">
        <v>0</v>
      </c>
      <c r="O291" s="22">
        <v>0</v>
      </c>
      <c r="P291" s="22">
        <v>0</v>
      </c>
      <c r="Q291" s="22">
        <v>759</v>
      </c>
      <c r="R291" s="22">
        <v>0</v>
      </c>
      <c r="S291" s="22">
        <v>0</v>
      </c>
      <c r="T291" s="22">
        <v>759</v>
      </c>
      <c r="U291" s="22">
        <v>0</v>
      </c>
      <c r="V291" s="14">
        <v>51841</v>
      </c>
      <c r="W291" s="8" t="s">
        <v>568</v>
      </c>
      <c r="X291" s="7">
        <v>3530</v>
      </c>
      <c r="Y291" s="8" t="s">
        <v>63</v>
      </c>
      <c r="Z291" s="35">
        <v>163619</v>
      </c>
      <c r="AA291" s="35" t="s">
        <v>569</v>
      </c>
      <c r="AB291" s="9">
        <v>549897</v>
      </c>
      <c r="AC291" s="10" t="s">
        <v>39</v>
      </c>
      <c r="AD291" s="10">
        <v>2</v>
      </c>
      <c r="AE291" s="10">
        <v>0</v>
      </c>
      <c r="AF291" s="10" t="str">
        <f>IF(AE291&gt;0,AC291&amp;"-"&amp;AE291,AC291)</f>
        <v>MI</v>
      </c>
      <c r="AG291" s="10">
        <v>1256</v>
      </c>
      <c r="AH291" s="10" t="s">
        <v>68</v>
      </c>
      <c r="AI291" s="6">
        <v>746</v>
      </c>
      <c r="AJ291" s="6">
        <v>1101</v>
      </c>
      <c r="AK291" s="6">
        <v>759</v>
      </c>
      <c r="AL291" s="6">
        <v>0</v>
      </c>
      <c r="AM291" s="6">
        <v>0</v>
      </c>
      <c r="AN291" s="6">
        <v>0</v>
      </c>
      <c r="AO291" s="6">
        <v>759</v>
      </c>
      <c r="AP291" s="6">
        <v>0</v>
      </c>
      <c r="AQ291" s="6">
        <v>0</v>
      </c>
      <c r="AR291" s="6">
        <v>759</v>
      </c>
      <c r="AS291" s="6">
        <v>0</v>
      </c>
      <c r="AT291" s="29" t="str">
        <f>IF(LEN(B291)=0,"",1)</f>
        <v/>
      </c>
      <c r="AU291" t="s">
        <v>60</v>
      </c>
    </row>
    <row r="292" spans="1:47" ht="12.75">
      <c r="A292" s="30" t="str">
        <f>HYPERLINK(IF($AV$1="SCREEN","javascript:DrillDown('../pages/CommonProperty.aspx?1=1&amp;PropertyId="&amp;AG292&amp;"')",""),B292)</f>
        <v/>
      </c>
      <c r="B292" s="20"/>
      <c r="C292" s="21" t="str">
        <f>HYPERLINK(IF($AV$1="SCREEN","javascript:DrillDown('../pages/UnitSwitch.aspx?1=1&amp;UnitId="&amp;V292&amp;"')",""),W292)</f>
        <v xml:space="preserve">19-168  </v>
      </c>
      <c r="D292" s="21" t="str">
        <f>HYPERLINK(IF($AV$1="SCREEN","javascript:DrillDown('../pages/CommonUnitType.aspx?1=1&amp;UnitTypeId="&amp;X292&amp;"')",""),Y292)</f>
        <v xml:space="preserve">at-1-tc </v>
      </c>
      <c r="E292" s="22">
        <v>746</v>
      </c>
      <c r="F292" s="23">
        <v>1</v>
      </c>
      <c r="G292" s="32" t="str">
        <f>HYPERLINK(IF(OR(TRIM(AA292)="VACANT",$AV$1="EXCEL"),"","javascript:DrillDown('../pages/TenantSwitch.aspx?1=1&amp;TenantId="&amp;Z292&amp;"')"),AA292)</f>
        <v>Bates, Constance</v>
      </c>
      <c r="H292" s="24" t="s">
        <v>71</v>
      </c>
      <c r="I292" s="24" t="s">
        <v>70</v>
      </c>
      <c r="J292" s="23" t="str">
        <f>HYPERLINK(IF($AV$1="SCREEN",IF(TRIM(AD292)="1","javascript:DrillDown('../pages/AffCert50059.aspx?1=1&amp;id="&amp;AB292&amp;"')",IF(TRIM(AD292)="2","javascript:DrillDown('../pages/AffCertTaxCredit.aspx?1=1&amp;id="&amp;AB292&amp;"')",IF(TRIM(AD292)="6","javascript:DrillDown('../pages/AffCertHOME.aspx?1=1&amp;id="&amp;AB292&amp;"')",IF(TRIM(AD292)="7","javascript:DrillDown('../pages/AffCertRD.aspx?1=1&amp;id="&amp;AB292&amp;"')",IF(TRIM(AD292)="8","javascript:DrillDown('../pages/AffCertLocalProgram.aspx?1=1&amp;id="&amp;AB292&amp;"')",""))))),""),AF292)</f>
        <v>MI</v>
      </c>
      <c r="K292" s="25" t="s">
        <v>570</v>
      </c>
      <c r="L292" s="22">
        <v>921</v>
      </c>
      <c r="M292" s="22">
        <v>734</v>
      </c>
      <c r="N292" s="22">
        <v>0</v>
      </c>
      <c r="O292" s="22">
        <v>0</v>
      </c>
      <c r="P292" s="22">
        <v>0</v>
      </c>
      <c r="Q292" s="22">
        <v>734</v>
      </c>
      <c r="R292" s="22">
        <v>0</v>
      </c>
      <c r="S292" s="22">
        <v>0</v>
      </c>
      <c r="T292" s="22">
        <v>734</v>
      </c>
      <c r="U292" s="22">
        <v>0</v>
      </c>
      <c r="V292" s="14">
        <v>51833</v>
      </c>
      <c r="W292" s="8" t="s">
        <v>571</v>
      </c>
      <c r="X292" s="7">
        <v>3529</v>
      </c>
      <c r="Y292" s="8" t="s">
        <v>59</v>
      </c>
      <c r="Z292" s="35">
        <v>163613</v>
      </c>
      <c r="AA292" s="35" t="s">
        <v>572</v>
      </c>
      <c r="AB292" s="9">
        <v>549877</v>
      </c>
      <c r="AC292" s="10" t="s">
        <v>39</v>
      </c>
      <c r="AD292" s="10">
        <v>2</v>
      </c>
      <c r="AE292" s="10">
        <v>0</v>
      </c>
      <c r="AF292" s="10" t="str">
        <f>IF(AE292&gt;0,AC292&amp;"-"&amp;AE292,AC292)</f>
        <v>MI</v>
      </c>
      <c r="AG292" s="10">
        <v>1256</v>
      </c>
      <c r="AH292" s="10" t="s">
        <v>68</v>
      </c>
      <c r="AI292" s="6">
        <v>746</v>
      </c>
      <c r="AJ292" s="6">
        <v>921</v>
      </c>
      <c r="AK292" s="6">
        <v>734</v>
      </c>
      <c r="AL292" s="6">
        <v>0</v>
      </c>
      <c r="AM292" s="6">
        <v>0</v>
      </c>
      <c r="AN292" s="6">
        <v>0</v>
      </c>
      <c r="AO292" s="6">
        <v>734</v>
      </c>
      <c r="AP292" s="6">
        <v>0</v>
      </c>
      <c r="AQ292" s="6">
        <v>0</v>
      </c>
      <c r="AR292" s="6">
        <v>734</v>
      </c>
      <c r="AS292" s="6">
        <v>0</v>
      </c>
      <c r="AT292" s="29" t="str">
        <f>IF(LEN(B292)=0,"",1)</f>
        <v/>
      </c>
      <c r="AU292" t="s">
        <v>60</v>
      </c>
    </row>
    <row r="293" spans="1:47" ht="12.75">
      <c r="A293" s="30" t="str">
        <f>HYPERLINK(IF($AV$1="SCREEN","javascript:DrillDown('../pages/CommonProperty.aspx?1=1&amp;PropertyId="&amp;AG293&amp;"')",""),B293)</f>
        <v/>
      </c>
      <c r="B293" s="20"/>
      <c r="C293" s="21" t="str">
        <f>HYPERLINK(IF($AV$1="SCREEN","javascript:DrillDown('../pages/UnitSwitch.aspx?1=1&amp;UnitId="&amp;V293&amp;"')",""),W293)</f>
        <v xml:space="preserve">19-261  </v>
      </c>
      <c r="D293" s="21" t="str">
        <f>HYPERLINK(IF($AV$1="SCREEN","javascript:DrillDown('../pages/CommonUnitType.aspx?1=1&amp;UnitTypeId="&amp;X293&amp;"')",""),Y293)</f>
        <v xml:space="preserve">at-1-tc </v>
      </c>
      <c r="E293" s="22">
        <v>746</v>
      </c>
      <c r="F293" s="23">
        <v>1</v>
      </c>
      <c r="G293" s="32" t="str">
        <f>HYPERLINK(IF(OR(TRIM(AA293)="VACANT",$AV$1="EXCEL"),"","javascript:DrillDown('../pages/TenantSwitch.aspx?1=1&amp;TenantId="&amp;Z293&amp;"')"),AA293)</f>
        <v>Algarin, Dayna</v>
      </c>
      <c r="H293" s="24" t="s">
        <v>71</v>
      </c>
      <c r="I293" s="24" t="s">
        <v>70</v>
      </c>
      <c r="J293" s="23" t="str">
        <f>HYPERLINK(IF($AV$1="SCREEN",IF(TRIM(AD293)="1","javascript:DrillDown('../pages/AffCert50059.aspx?1=1&amp;id="&amp;AB293&amp;"')",IF(TRIM(AD293)="2","javascript:DrillDown('../pages/AffCertTaxCredit.aspx?1=1&amp;id="&amp;AB293&amp;"')",IF(TRIM(AD293)="6","javascript:DrillDown('../pages/AffCertHOME.aspx?1=1&amp;id="&amp;AB293&amp;"')",IF(TRIM(AD293)="7","javascript:DrillDown('../pages/AffCertRD.aspx?1=1&amp;id="&amp;AB293&amp;"')",IF(TRIM(AD293)="8","javascript:DrillDown('../pages/AffCertLocalProgram.aspx?1=1&amp;id="&amp;AB293&amp;"')",""))))),""),AF293)</f>
        <v>MI</v>
      </c>
      <c r="K293" s="25" t="s">
        <v>194</v>
      </c>
      <c r="L293" s="22">
        <v>921</v>
      </c>
      <c r="M293" s="22">
        <v>921</v>
      </c>
      <c r="N293" s="22">
        <v>0</v>
      </c>
      <c r="O293" s="22">
        <v>0</v>
      </c>
      <c r="P293" s="22">
        <v>0</v>
      </c>
      <c r="Q293" s="22">
        <v>921</v>
      </c>
      <c r="R293" s="22">
        <v>0</v>
      </c>
      <c r="S293" s="22">
        <v>0</v>
      </c>
      <c r="T293" s="22">
        <v>921</v>
      </c>
      <c r="U293" s="22">
        <v>0</v>
      </c>
      <c r="V293" s="14">
        <v>51834</v>
      </c>
      <c r="W293" s="8" t="s">
        <v>573</v>
      </c>
      <c r="X293" s="7">
        <v>3529</v>
      </c>
      <c r="Y293" s="8" t="s">
        <v>59</v>
      </c>
      <c r="Z293" s="35">
        <v>163614</v>
      </c>
      <c r="AA293" s="35" t="s">
        <v>574</v>
      </c>
      <c r="AB293" s="9">
        <v>550031</v>
      </c>
      <c r="AC293" s="10" t="s">
        <v>39</v>
      </c>
      <c r="AD293" s="10">
        <v>2</v>
      </c>
      <c r="AE293" s="10">
        <v>0</v>
      </c>
      <c r="AF293" s="10" t="str">
        <f>IF(AE293&gt;0,AC293&amp;"-"&amp;AE293,AC293)</f>
        <v>MI</v>
      </c>
      <c r="AG293" s="10">
        <v>1256</v>
      </c>
      <c r="AH293" s="10" t="s">
        <v>68</v>
      </c>
      <c r="AI293" s="6">
        <v>746</v>
      </c>
      <c r="AJ293" s="6">
        <v>921</v>
      </c>
      <c r="AK293" s="6">
        <v>921</v>
      </c>
      <c r="AL293" s="6">
        <v>0</v>
      </c>
      <c r="AM293" s="6">
        <v>0</v>
      </c>
      <c r="AN293" s="6">
        <v>0</v>
      </c>
      <c r="AO293" s="6">
        <v>921</v>
      </c>
      <c r="AP293" s="6">
        <v>0</v>
      </c>
      <c r="AQ293" s="6">
        <v>0</v>
      </c>
      <c r="AR293" s="6">
        <v>921</v>
      </c>
      <c r="AS293" s="6">
        <v>0</v>
      </c>
      <c r="AT293" s="29" t="str">
        <f>IF(LEN(B293)=0,"",1)</f>
        <v/>
      </c>
      <c r="AU293" t="s">
        <v>60</v>
      </c>
    </row>
    <row r="294" spans="1:47" ht="12.75">
      <c r="A294" s="30" t="str">
        <f>HYPERLINK(IF($AV$1="SCREEN","javascript:DrillDown('../pages/CommonProperty.aspx?1=1&amp;PropertyId="&amp;AG294&amp;"')",""),B294)</f>
        <v/>
      </c>
      <c r="B294" s="20"/>
      <c r="C294" s="21" t="str">
        <f>HYPERLINK(IF($AV$1="SCREEN","javascript:DrillDown('../pages/UnitSwitch.aspx?1=1&amp;UnitId="&amp;V294&amp;"')",""),W294)</f>
        <v xml:space="preserve">19-262  </v>
      </c>
      <c r="D294" s="21" t="str">
        <f>HYPERLINK(IF($AV$1="SCREEN","javascript:DrillDown('../pages/CommonUnitType.aspx?1=1&amp;UnitTypeId="&amp;X294&amp;"')",""),Y294)</f>
        <v xml:space="preserve">at-2-tc </v>
      </c>
      <c r="E294" s="22">
        <v>746</v>
      </c>
      <c r="F294" s="23">
        <v>1</v>
      </c>
      <c r="G294" s="32" t="str">
        <f>HYPERLINK(IF(OR(TRIM(AA294)="VACANT",$AV$1="EXCEL"),"","javascript:DrillDown('../pages/TenantSwitch.aspx?1=1&amp;TenantId="&amp;Z294&amp;"')"),AA294)</f>
        <v>Davis, Yvonne</v>
      </c>
      <c r="H294" s="24" t="s">
        <v>71</v>
      </c>
      <c r="I294" s="24" t="s">
        <v>70</v>
      </c>
      <c r="J294" s="23" t="str">
        <f>HYPERLINK(IF($AV$1="SCREEN",IF(TRIM(AD294)="1","javascript:DrillDown('../pages/AffCert50059.aspx?1=1&amp;id="&amp;AB294&amp;"')",IF(TRIM(AD294)="2","javascript:DrillDown('../pages/AffCertTaxCredit.aspx?1=1&amp;id="&amp;AB294&amp;"')",IF(TRIM(AD294)="6","javascript:DrillDown('../pages/AffCertHOME.aspx?1=1&amp;id="&amp;AB294&amp;"')",IF(TRIM(AD294)="7","javascript:DrillDown('../pages/AffCertRD.aspx?1=1&amp;id="&amp;AB294&amp;"')",IF(TRIM(AD294)="8","javascript:DrillDown('../pages/AffCertLocalProgram.aspx?1=1&amp;id="&amp;AB294&amp;"')",""))))),""),AF294)</f>
        <v>MI</v>
      </c>
      <c r="K294" s="25" t="s">
        <v>575</v>
      </c>
      <c r="L294" s="22">
        <v>1101</v>
      </c>
      <c r="M294" s="22">
        <v>667</v>
      </c>
      <c r="N294" s="22">
        <v>0</v>
      </c>
      <c r="O294" s="22">
        <v>0</v>
      </c>
      <c r="P294" s="22">
        <v>255</v>
      </c>
      <c r="Q294" s="22">
        <v>353</v>
      </c>
      <c r="R294" s="22">
        <v>59</v>
      </c>
      <c r="S294" s="22">
        <v>0</v>
      </c>
      <c r="T294" s="22">
        <v>412</v>
      </c>
      <c r="U294" s="22">
        <v>0</v>
      </c>
      <c r="V294" s="14">
        <v>51842</v>
      </c>
      <c r="W294" s="8" t="s">
        <v>576</v>
      </c>
      <c r="X294" s="7">
        <v>3530</v>
      </c>
      <c r="Y294" s="8" t="s">
        <v>63</v>
      </c>
      <c r="Z294" s="35">
        <v>163620</v>
      </c>
      <c r="AA294" s="35" t="s">
        <v>577</v>
      </c>
      <c r="AB294" s="9">
        <v>550009</v>
      </c>
      <c r="AC294" s="10" t="s">
        <v>39</v>
      </c>
      <c r="AD294" s="10">
        <v>2</v>
      </c>
      <c r="AE294" s="10">
        <v>0</v>
      </c>
      <c r="AF294" s="10" t="str">
        <f>IF(AE294&gt;0,AC294&amp;"-"&amp;AE294,AC294)</f>
        <v>MI</v>
      </c>
      <c r="AG294" s="10">
        <v>1256</v>
      </c>
      <c r="AH294" s="10" t="s">
        <v>68</v>
      </c>
      <c r="AI294" s="6">
        <v>746</v>
      </c>
      <c r="AJ294" s="6">
        <v>1101</v>
      </c>
      <c r="AK294" s="6">
        <v>667</v>
      </c>
      <c r="AL294" s="6">
        <v>0</v>
      </c>
      <c r="AM294" s="6">
        <v>0</v>
      </c>
      <c r="AN294" s="6">
        <v>255</v>
      </c>
      <c r="AO294" s="6">
        <v>353</v>
      </c>
      <c r="AP294" s="6">
        <v>59</v>
      </c>
      <c r="AQ294" s="6">
        <v>0</v>
      </c>
      <c r="AR294" s="6">
        <v>412</v>
      </c>
      <c r="AS294" s="6">
        <v>0</v>
      </c>
      <c r="AT294" s="29" t="str">
        <f>IF(LEN(B294)=0,"",1)</f>
        <v/>
      </c>
      <c r="AU294" t="s">
        <v>60</v>
      </c>
    </row>
    <row r="295" spans="1:47" ht="12.75">
      <c r="A295" s="30" t="str">
        <f>HYPERLINK(IF($AV$1="SCREEN","javascript:DrillDown('../pages/CommonProperty.aspx?1=1&amp;PropertyId="&amp;AG295&amp;"')",""),B295)</f>
        <v/>
      </c>
      <c r="B295" s="20"/>
      <c r="C295" s="21" t="str">
        <f>HYPERLINK(IF($AV$1="SCREEN","javascript:DrillDown('../pages/UnitSwitch.aspx?1=1&amp;UnitId="&amp;V295&amp;"')",""),W295)</f>
        <v xml:space="preserve">19-263  </v>
      </c>
      <c r="D295" s="21" t="str">
        <f>HYPERLINK(IF($AV$1="SCREEN","javascript:DrillDown('../pages/CommonUnitType.aspx?1=1&amp;UnitTypeId="&amp;X295&amp;"')",""),Y295)</f>
        <v xml:space="preserve">at-2-tc </v>
      </c>
      <c r="E295" s="22">
        <v>1030</v>
      </c>
      <c r="F295" s="23">
        <v>2</v>
      </c>
      <c r="G295" s="32" t="str">
        <f>HYPERLINK(IF(OR(TRIM(AA295)="VACANT",$AV$1="EXCEL"),"","javascript:DrillDown('../pages/TenantSwitch.aspx?1=1&amp;TenantId="&amp;Z295&amp;"')"),AA295)</f>
        <v>VACANT</v>
      </c>
      <c r="H295" s="24"/>
      <c r="I295" s="24" t="s">
        <v>70</v>
      </c>
      <c r="J295" s="23" t="str">
        <f>HYPERLINK(IF($AV$1="SCREEN",IF(TRIM(AD295)="1","javascript:DrillDown('../pages/AffCert50059.aspx?1=1&amp;id="&amp;AB295&amp;"')",IF(TRIM(AD295)="2","javascript:DrillDown('../pages/AffCertTaxCredit.aspx?1=1&amp;id="&amp;AB295&amp;"')",IF(TRIM(AD295)="6","javascript:DrillDown('../pages/AffCertHOME.aspx?1=1&amp;id="&amp;AB295&amp;"')",IF(TRIM(AD295)="7","javascript:DrillDown('../pages/AffCertRD.aspx?1=1&amp;id="&amp;AB295&amp;"')",IF(TRIM(AD295)="8","javascript:DrillDown('../pages/AffCertLocalProgram.aspx?1=1&amp;id="&amp;AB295&amp;"')",""))))),""),AF295)</f>
        <v/>
      </c>
      <c r="K295" s="25" t="s">
        <v>70</v>
      </c>
      <c r="L295" s="22">
        <v>1101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85</v>
      </c>
      <c r="S295" s="22">
        <v>0</v>
      </c>
      <c r="T295" s="22">
        <v>0</v>
      </c>
      <c r="U295" s="22">
        <v>0</v>
      </c>
      <c r="V295" s="14">
        <v>51843</v>
      </c>
      <c r="W295" s="8" t="s">
        <v>578</v>
      </c>
      <c r="X295" s="7">
        <v>3530</v>
      </c>
      <c r="Y295" s="8" t="s">
        <v>63</v>
      </c>
      <c r="Z295" s="35"/>
      <c r="AA295" s="35" t="s">
        <v>43</v>
      </c>
      <c r="AB295" s="9"/>
      <c r="AC295" s="10" t="s">
        <v>70</v>
      </c>
      <c r="AD295" s="10"/>
      <c r="AE295" s="10"/>
      <c r="AF295" s="10" t="str">
        <f>IF(AE295&gt;0,AC295&amp;"-"&amp;AE295,AC295)</f>
        <v/>
      </c>
      <c r="AG295" s="10">
        <v>1256</v>
      </c>
      <c r="AH295" s="10" t="s">
        <v>68</v>
      </c>
      <c r="AI295" s="6">
        <v>1030</v>
      </c>
      <c r="AJ295" s="6">
        <v>1101</v>
      </c>
      <c r="AK295" s="6">
        <v>0</v>
      </c>
      <c r="AL295" s="6">
        <v>0</v>
      </c>
      <c r="AM295" s="6">
        <v>0</v>
      </c>
      <c r="AN295" s="6">
        <v>0</v>
      </c>
      <c r="AO295" s="6">
        <v>0</v>
      </c>
      <c r="AP295" s="6">
        <v>85</v>
      </c>
      <c r="AQ295" s="6">
        <v>0</v>
      </c>
      <c r="AR295" s="6">
        <v>0</v>
      </c>
      <c r="AS295" s="6">
        <v>0</v>
      </c>
      <c r="AT295" s="29" t="str">
        <f>IF(LEN(B295)=0,"",1)</f>
        <v/>
      </c>
      <c r="AU295" t="s">
        <v>60</v>
      </c>
    </row>
    <row r="296" spans="1:47" ht="12.75">
      <c r="A296" s="30" t="str">
        <f>HYPERLINK(IF($AV$1="SCREEN","javascript:DrillDown('../pages/CommonProperty.aspx?1=1&amp;PropertyId="&amp;AG296&amp;"')",""),B296)</f>
        <v/>
      </c>
      <c r="B296" s="20"/>
      <c r="C296" s="21" t="str">
        <f>HYPERLINK(IF($AV$1="SCREEN","javascript:DrillDown('../pages/UnitSwitch.aspx?1=1&amp;UnitId="&amp;V296&amp;"')",""),W296)</f>
        <v xml:space="preserve">19-264  </v>
      </c>
      <c r="D296" s="21" t="str">
        <f>HYPERLINK(IF($AV$1="SCREEN","javascript:DrillDown('../pages/CommonUnitType.aspx?1=1&amp;UnitTypeId="&amp;X296&amp;"')",""),Y296)</f>
        <v xml:space="preserve">at-1-tc </v>
      </c>
      <c r="E296" s="22">
        <v>1030</v>
      </c>
      <c r="F296" s="23">
        <v>2</v>
      </c>
      <c r="G296" s="32" t="str">
        <f>HYPERLINK(IF(OR(TRIM(AA296)="VACANT",$AV$1="EXCEL"),"","javascript:DrillDown('../pages/TenantSwitch.aspx?1=1&amp;TenantId="&amp;Z296&amp;"')"),AA296)</f>
        <v>Casimire, Arnelle</v>
      </c>
      <c r="H296" s="24" t="s">
        <v>71</v>
      </c>
      <c r="I296" s="24" t="s">
        <v>70</v>
      </c>
      <c r="J296" s="23" t="str">
        <f>HYPERLINK(IF($AV$1="SCREEN",IF(TRIM(AD296)="1","javascript:DrillDown('../pages/AffCert50059.aspx?1=1&amp;id="&amp;AB296&amp;"')",IF(TRIM(AD296)="2","javascript:DrillDown('../pages/AffCertTaxCredit.aspx?1=1&amp;id="&amp;AB296&amp;"')",IF(TRIM(AD296)="6","javascript:DrillDown('../pages/AffCertHOME.aspx?1=1&amp;id="&amp;AB296&amp;"')",IF(TRIM(AD296)="7","javascript:DrillDown('../pages/AffCertRD.aspx?1=1&amp;id="&amp;AB296&amp;"')",IF(TRIM(AD296)="8","javascript:DrillDown('../pages/AffCertLocalProgram.aspx?1=1&amp;id="&amp;AB296&amp;"')",""))))),""),AF296)</f>
        <v>AR</v>
      </c>
      <c r="K296" s="25" t="s">
        <v>579</v>
      </c>
      <c r="L296" s="22">
        <v>921</v>
      </c>
      <c r="M296" s="22">
        <v>1055</v>
      </c>
      <c r="N296" s="22">
        <v>0</v>
      </c>
      <c r="O296" s="22">
        <v>0</v>
      </c>
      <c r="P296" s="22">
        <v>474</v>
      </c>
      <c r="Q296" s="22">
        <v>514</v>
      </c>
      <c r="R296" s="22">
        <v>67</v>
      </c>
      <c r="S296" s="22">
        <v>0</v>
      </c>
      <c r="T296" s="22">
        <v>581</v>
      </c>
      <c r="U296" s="22">
        <v>0</v>
      </c>
      <c r="V296" s="14">
        <v>51835</v>
      </c>
      <c r="W296" s="8" t="s">
        <v>580</v>
      </c>
      <c r="X296" s="7">
        <v>3529</v>
      </c>
      <c r="Y296" s="8" t="s">
        <v>59</v>
      </c>
      <c r="Z296" s="35">
        <v>163615</v>
      </c>
      <c r="AA296" s="35" t="s">
        <v>581</v>
      </c>
      <c r="AB296" s="9">
        <v>570226</v>
      </c>
      <c r="AC296" s="10" t="s">
        <v>67</v>
      </c>
      <c r="AD296" s="10">
        <v>2</v>
      </c>
      <c r="AE296" s="10">
        <v>0</v>
      </c>
      <c r="AF296" s="10" t="str">
        <f>IF(AE296&gt;0,AC296&amp;"-"&amp;AE296,AC296)</f>
        <v>AR</v>
      </c>
      <c r="AG296" s="10">
        <v>1256</v>
      </c>
      <c r="AH296" s="10" t="s">
        <v>68</v>
      </c>
      <c r="AI296" s="6">
        <v>1030</v>
      </c>
      <c r="AJ296" s="6">
        <v>921</v>
      </c>
      <c r="AK296" s="6">
        <v>1055</v>
      </c>
      <c r="AL296" s="6">
        <v>0</v>
      </c>
      <c r="AM296" s="6">
        <v>0</v>
      </c>
      <c r="AN296" s="6">
        <v>474</v>
      </c>
      <c r="AO296" s="6">
        <v>514</v>
      </c>
      <c r="AP296" s="6">
        <v>67</v>
      </c>
      <c r="AQ296" s="6">
        <v>0</v>
      </c>
      <c r="AR296" s="6">
        <v>581</v>
      </c>
      <c r="AS296" s="6">
        <v>0</v>
      </c>
      <c r="AT296" s="29" t="str">
        <f>IF(LEN(B296)=0,"",1)</f>
        <v/>
      </c>
      <c r="AU296" t="s">
        <v>60</v>
      </c>
    </row>
    <row r="297" spans="1:47" ht="12.75">
      <c r="A297" s="30" t="str">
        <f>HYPERLINK(IF($AV$1="SCREEN","javascript:DrillDown('../pages/CommonProperty.aspx?1=1&amp;PropertyId="&amp;AG297&amp;"')",""),B297)</f>
        <v/>
      </c>
      <c r="B297" s="20"/>
      <c r="C297" s="21" t="str">
        <f>HYPERLINK(IF($AV$1="SCREEN","javascript:DrillDown('../pages/UnitSwitch.aspx?1=1&amp;UnitId="&amp;V297&amp;"')",""),W297)</f>
        <v xml:space="preserve">19-265  </v>
      </c>
      <c r="D297" s="21" t="str">
        <f>HYPERLINK(IF($AV$1="SCREEN","javascript:DrillDown('../pages/CommonUnitType.aspx?1=1&amp;UnitTypeId="&amp;X297&amp;"')",""),Y297)</f>
        <v xml:space="preserve">at-1-tc </v>
      </c>
      <c r="E297" s="22">
        <v>1030</v>
      </c>
      <c r="F297" s="23">
        <v>2</v>
      </c>
      <c r="G297" s="32" t="str">
        <f>HYPERLINK(IF(OR(TRIM(AA297)="VACANT",$AV$1="EXCEL"),"","javascript:DrillDown('../pages/TenantSwitch.aspx?1=1&amp;TenantId="&amp;Z297&amp;"')"),AA297)</f>
        <v>VACANT</v>
      </c>
      <c r="H297" s="24"/>
      <c r="I297" s="24" t="s">
        <v>70</v>
      </c>
      <c r="J297" s="23" t="str">
        <f>HYPERLINK(IF($AV$1="SCREEN",IF(TRIM(AD297)="1","javascript:DrillDown('../pages/AffCert50059.aspx?1=1&amp;id="&amp;AB297&amp;"')",IF(TRIM(AD297)="2","javascript:DrillDown('../pages/AffCertTaxCredit.aspx?1=1&amp;id="&amp;AB297&amp;"')",IF(TRIM(AD297)="6","javascript:DrillDown('../pages/AffCertHOME.aspx?1=1&amp;id="&amp;AB297&amp;"')",IF(TRIM(AD297)="7","javascript:DrillDown('../pages/AffCertRD.aspx?1=1&amp;id="&amp;AB297&amp;"')",IF(TRIM(AD297)="8","javascript:DrillDown('../pages/AffCertLocalProgram.aspx?1=1&amp;id="&amp;AB297&amp;"')",""))))),""),AF297)</f>
        <v/>
      </c>
      <c r="K297" s="25" t="s">
        <v>70</v>
      </c>
      <c r="L297" s="22">
        <v>921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67</v>
      </c>
      <c r="S297" s="22">
        <v>0</v>
      </c>
      <c r="T297" s="22">
        <v>0</v>
      </c>
      <c r="U297" s="22">
        <v>0</v>
      </c>
      <c r="V297" s="14">
        <v>51836</v>
      </c>
      <c r="W297" s="8" t="s">
        <v>582</v>
      </c>
      <c r="X297" s="7">
        <v>3529</v>
      </c>
      <c r="Y297" s="8" t="s">
        <v>59</v>
      </c>
      <c r="Z297" s="35"/>
      <c r="AA297" s="35" t="s">
        <v>43</v>
      </c>
      <c r="AB297" s="9"/>
      <c r="AC297" s="10" t="s">
        <v>70</v>
      </c>
      <c r="AD297" s="10"/>
      <c r="AE297" s="10"/>
      <c r="AF297" s="10" t="str">
        <f>IF(AE297&gt;0,AC297&amp;"-"&amp;AE297,AC297)</f>
        <v/>
      </c>
      <c r="AG297" s="10">
        <v>1256</v>
      </c>
      <c r="AH297" s="10" t="s">
        <v>68</v>
      </c>
      <c r="AI297" s="6">
        <v>1030</v>
      </c>
      <c r="AJ297" s="6">
        <v>921</v>
      </c>
      <c r="AK297" s="6">
        <v>0</v>
      </c>
      <c r="AL297" s="6">
        <v>0</v>
      </c>
      <c r="AM297" s="6">
        <v>0</v>
      </c>
      <c r="AN297" s="6">
        <v>0</v>
      </c>
      <c r="AO297" s="6">
        <v>0</v>
      </c>
      <c r="AP297" s="6">
        <v>67</v>
      </c>
      <c r="AQ297" s="6">
        <v>0</v>
      </c>
      <c r="AR297" s="6">
        <v>0</v>
      </c>
      <c r="AS297" s="6">
        <v>0</v>
      </c>
      <c r="AT297" s="29" t="str">
        <f>IF(LEN(B297)=0,"",1)</f>
        <v/>
      </c>
      <c r="AU297" t="s">
        <v>60</v>
      </c>
    </row>
    <row r="298" spans="1:47" ht="12.75">
      <c r="A298" s="30" t="str">
        <f>HYPERLINK(IF($AV$1="SCREEN","javascript:DrillDown('../pages/CommonProperty.aspx?1=1&amp;PropertyId="&amp;AG298&amp;"')",""),B298)</f>
        <v/>
      </c>
      <c r="B298" s="20"/>
      <c r="C298" s="21" t="str">
        <f>HYPERLINK(IF($AV$1="SCREEN","javascript:DrillDown('../pages/UnitSwitch.aspx?1=1&amp;UnitId="&amp;V298&amp;"')",""),W298)</f>
        <v xml:space="preserve">19-266  </v>
      </c>
      <c r="D298" s="21" t="str">
        <f>HYPERLINK(IF($AV$1="SCREEN","javascript:DrillDown('../pages/CommonUnitType.aspx?1=1&amp;UnitTypeId="&amp;X298&amp;"')",""),Y298)</f>
        <v xml:space="preserve">at-2-tc </v>
      </c>
      <c r="E298" s="22">
        <v>1030</v>
      </c>
      <c r="F298" s="23">
        <v>2</v>
      </c>
      <c r="G298" s="32" t="str">
        <f>HYPERLINK(IF(OR(TRIM(AA298)="VACANT",$AV$1="EXCEL"),"","javascript:DrillDown('../pages/TenantSwitch.aspx?1=1&amp;TenantId="&amp;Z298&amp;"')"),AA298)</f>
        <v>Casmire, Destiny</v>
      </c>
      <c r="H298" s="24" t="s">
        <v>71</v>
      </c>
      <c r="I298" s="24" t="s">
        <v>70</v>
      </c>
      <c r="J298" s="23" t="str">
        <f>HYPERLINK(IF($AV$1="SCREEN",IF(TRIM(AD298)="1","javascript:DrillDown('../pages/AffCert50059.aspx?1=1&amp;id="&amp;AB298&amp;"')",IF(TRIM(AD298)="2","javascript:DrillDown('../pages/AffCertTaxCredit.aspx?1=1&amp;id="&amp;AB298&amp;"')",IF(TRIM(AD298)="6","javascript:DrillDown('../pages/AffCertHOME.aspx?1=1&amp;id="&amp;AB298&amp;"')",IF(TRIM(AD298)="7","javascript:DrillDown('../pages/AffCertRD.aspx?1=1&amp;id="&amp;AB298&amp;"')",IF(TRIM(AD298)="8","javascript:DrillDown('../pages/AffCertLocalProgram.aspx?1=1&amp;id="&amp;AB298&amp;"')",""))))),""),AF298)</f>
        <v>AR</v>
      </c>
      <c r="K298" s="25" t="s">
        <v>426</v>
      </c>
      <c r="L298" s="22">
        <v>1101</v>
      </c>
      <c r="M298" s="22">
        <v>1112</v>
      </c>
      <c r="N298" s="22">
        <v>0</v>
      </c>
      <c r="O298" s="22">
        <v>0</v>
      </c>
      <c r="P298" s="22">
        <v>556</v>
      </c>
      <c r="Q298" s="22">
        <v>556</v>
      </c>
      <c r="R298" s="22">
        <v>0</v>
      </c>
      <c r="S298" s="22">
        <v>0</v>
      </c>
      <c r="T298" s="22">
        <v>556</v>
      </c>
      <c r="U298" s="22">
        <v>0</v>
      </c>
      <c r="V298" s="14">
        <v>51844</v>
      </c>
      <c r="W298" s="8" t="s">
        <v>583</v>
      </c>
      <c r="X298" s="7">
        <v>3530</v>
      </c>
      <c r="Y298" s="8" t="s">
        <v>63</v>
      </c>
      <c r="Z298" s="35">
        <v>163622</v>
      </c>
      <c r="AA298" s="35" t="s">
        <v>584</v>
      </c>
      <c r="AB298" s="9">
        <v>568828</v>
      </c>
      <c r="AC298" s="10" t="s">
        <v>67</v>
      </c>
      <c r="AD298" s="10">
        <v>2</v>
      </c>
      <c r="AE298" s="10">
        <v>0</v>
      </c>
      <c r="AF298" s="10" t="str">
        <f>IF(AE298&gt;0,AC298&amp;"-"&amp;AE298,AC298)</f>
        <v>AR</v>
      </c>
      <c r="AG298" s="10">
        <v>1256</v>
      </c>
      <c r="AH298" s="10" t="s">
        <v>68</v>
      </c>
      <c r="AI298" s="6">
        <v>1030</v>
      </c>
      <c r="AJ298" s="6">
        <v>1101</v>
      </c>
      <c r="AK298" s="6">
        <v>1112</v>
      </c>
      <c r="AL298" s="6">
        <v>0</v>
      </c>
      <c r="AM298" s="6">
        <v>0</v>
      </c>
      <c r="AN298" s="6">
        <v>556</v>
      </c>
      <c r="AO298" s="6">
        <v>556</v>
      </c>
      <c r="AP298" s="6">
        <v>0</v>
      </c>
      <c r="AQ298" s="6">
        <v>0</v>
      </c>
      <c r="AR298" s="6">
        <v>556</v>
      </c>
      <c r="AS298" s="6">
        <v>0</v>
      </c>
      <c r="AT298" s="29" t="str">
        <f>IF(LEN(B298)=0,"",1)</f>
        <v/>
      </c>
      <c r="AU298" t="s">
        <v>60</v>
      </c>
    </row>
    <row r="299" spans="1:47" ht="12.75">
      <c r="A299" s="30" t="str">
        <f>HYPERLINK(IF($AV$1="SCREEN","javascript:DrillDown('../pages/CommonProperty.aspx?1=1&amp;PropertyId="&amp;AG299&amp;"')",""),B299)</f>
        <v/>
      </c>
      <c r="B299" s="20"/>
      <c r="C299" s="21" t="str">
        <f>HYPERLINK(IF($AV$1="SCREEN","javascript:DrillDown('../pages/UnitSwitch.aspx?1=1&amp;UnitId="&amp;V299&amp;"')",""),W299)</f>
        <v xml:space="preserve">19-267  </v>
      </c>
      <c r="D299" s="21" t="str">
        <f>HYPERLINK(IF($AV$1="SCREEN","javascript:DrillDown('../pages/CommonUnitType.aspx?1=1&amp;UnitTypeId="&amp;X299&amp;"')",""),Y299)</f>
        <v xml:space="preserve">at-2-tc </v>
      </c>
      <c r="E299" s="22">
        <v>746</v>
      </c>
      <c r="F299" s="23">
        <v>1</v>
      </c>
      <c r="G299" s="32" t="str">
        <f>HYPERLINK(IF(OR(TRIM(AA299)="VACANT",$AV$1="EXCEL"),"","javascript:DrillDown('../pages/TenantSwitch.aspx?1=1&amp;TenantId="&amp;Z299&amp;"')"),AA299)</f>
        <v>VACANT</v>
      </c>
      <c r="H299" s="24"/>
      <c r="I299" s="24" t="s">
        <v>70</v>
      </c>
      <c r="J299" s="23" t="str">
        <f>HYPERLINK(IF($AV$1="SCREEN",IF(TRIM(AD299)="1","javascript:DrillDown('../pages/AffCert50059.aspx?1=1&amp;id="&amp;AB299&amp;"')",IF(TRIM(AD299)="2","javascript:DrillDown('../pages/AffCertTaxCredit.aspx?1=1&amp;id="&amp;AB299&amp;"')",IF(TRIM(AD299)="6","javascript:DrillDown('../pages/AffCertHOME.aspx?1=1&amp;id="&amp;AB299&amp;"')",IF(TRIM(AD299)="7","javascript:DrillDown('../pages/AffCertRD.aspx?1=1&amp;id="&amp;AB299&amp;"')",IF(TRIM(AD299)="8","javascript:DrillDown('../pages/AffCertLocalProgram.aspx?1=1&amp;id="&amp;AB299&amp;"')",""))))),""),AF299)</f>
        <v/>
      </c>
      <c r="K299" s="25" t="s">
        <v>70</v>
      </c>
      <c r="L299" s="22">
        <v>1101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85</v>
      </c>
      <c r="S299" s="22">
        <v>0</v>
      </c>
      <c r="T299" s="22">
        <v>0</v>
      </c>
      <c r="U299" s="22">
        <v>0</v>
      </c>
      <c r="V299" s="14">
        <v>51845</v>
      </c>
      <c r="W299" s="8" t="s">
        <v>585</v>
      </c>
      <c r="X299" s="7">
        <v>3530</v>
      </c>
      <c r="Y299" s="8" t="s">
        <v>63</v>
      </c>
      <c r="Z299" s="35"/>
      <c r="AA299" s="35" t="s">
        <v>43</v>
      </c>
      <c r="AB299" s="9"/>
      <c r="AC299" s="10" t="s">
        <v>70</v>
      </c>
      <c r="AD299" s="10"/>
      <c r="AE299" s="10"/>
      <c r="AF299" s="10" t="str">
        <f>IF(AE299&gt;0,AC299&amp;"-"&amp;AE299,AC299)</f>
        <v/>
      </c>
      <c r="AG299" s="10">
        <v>1256</v>
      </c>
      <c r="AH299" s="10" t="s">
        <v>68</v>
      </c>
      <c r="AI299" s="6">
        <v>746</v>
      </c>
      <c r="AJ299" s="6">
        <v>1101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6">
        <v>85</v>
      </c>
      <c r="AQ299" s="6">
        <v>0</v>
      </c>
      <c r="AR299" s="6">
        <v>0</v>
      </c>
      <c r="AS299" s="6">
        <v>0</v>
      </c>
      <c r="AT299" s="29" t="str">
        <f>IF(LEN(B299)=0,"",1)</f>
        <v/>
      </c>
      <c r="AU299" t="s">
        <v>60</v>
      </c>
    </row>
    <row r="300" spans="1:47" ht="12.75">
      <c r="A300" s="30" t="str">
        <f>HYPERLINK(IF($AV$1="SCREEN","javascript:DrillDown('../pages/CommonProperty.aspx?1=1&amp;PropertyId="&amp;AG300&amp;"')",""),B300)</f>
        <v/>
      </c>
      <c r="B300" s="20"/>
      <c r="C300" s="21" t="str">
        <f>HYPERLINK(IF($AV$1="SCREEN","javascript:DrillDown('../pages/UnitSwitch.aspx?1=1&amp;UnitId="&amp;V300&amp;"')",""),W300)</f>
        <v xml:space="preserve">19-268  </v>
      </c>
      <c r="D300" s="21" t="str">
        <f>HYPERLINK(IF($AV$1="SCREEN","javascript:DrillDown('../pages/CommonUnitType.aspx?1=1&amp;UnitTypeId="&amp;X300&amp;"')",""),Y300)</f>
        <v xml:space="preserve">at-1-tc </v>
      </c>
      <c r="E300" s="22">
        <v>746</v>
      </c>
      <c r="F300" s="23">
        <v>1</v>
      </c>
      <c r="G300" s="32" t="str">
        <f>HYPERLINK(IF(OR(TRIM(AA300)="VACANT",$AV$1="EXCEL"),"","javascript:DrillDown('../pages/TenantSwitch.aspx?1=1&amp;TenantId="&amp;Z300&amp;"')"),AA300)</f>
        <v>Julien, Tania</v>
      </c>
      <c r="H300" s="24" t="s">
        <v>71</v>
      </c>
      <c r="I300" s="24" t="s">
        <v>70</v>
      </c>
      <c r="J300" s="23" t="str">
        <f>HYPERLINK(IF($AV$1="SCREEN",IF(TRIM(AD300)="1","javascript:DrillDown('../pages/AffCert50059.aspx?1=1&amp;id="&amp;AB300&amp;"')",IF(TRIM(AD300)="2","javascript:DrillDown('../pages/AffCertTaxCredit.aspx?1=1&amp;id="&amp;AB300&amp;"')",IF(TRIM(AD300)="6","javascript:DrillDown('../pages/AffCertHOME.aspx?1=1&amp;id="&amp;AB300&amp;"')",IF(TRIM(AD300)="7","javascript:DrillDown('../pages/AffCertRD.aspx?1=1&amp;id="&amp;AB300&amp;"')",IF(TRIM(AD300)="8","javascript:DrillDown('../pages/AffCertLocalProgram.aspx?1=1&amp;id="&amp;AB300&amp;"')",""))))),""),AF300)</f>
        <v>MI</v>
      </c>
      <c r="K300" s="25" t="s">
        <v>586</v>
      </c>
      <c r="L300" s="22">
        <v>921</v>
      </c>
      <c r="M300" s="22">
        <v>921</v>
      </c>
      <c r="N300" s="22">
        <v>0</v>
      </c>
      <c r="O300" s="22">
        <v>0</v>
      </c>
      <c r="P300" s="22">
        <v>0</v>
      </c>
      <c r="Q300" s="22">
        <v>921</v>
      </c>
      <c r="R300" s="22">
        <v>0</v>
      </c>
      <c r="S300" s="22">
        <v>0</v>
      </c>
      <c r="T300" s="22">
        <v>921</v>
      </c>
      <c r="U300" s="22">
        <v>0</v>
      </c>
      <c r="V300" s="14">
        <v>51837</v>
      </c>
      <c r="W300" s="8" t="s">
        <v>587</v>
      </c>
      <c r="X300" s="7">
        <v>3529</v>
      </c>
      <c r="Y300" s="8" t="s">
        <v>59</v>
      </c>
      <c r="Z300" s="35">
        <v>163616</v>
      </c>
      <c r="AA300" s="35" t="s">
        <v>588</v>
      </c>
      <c r="AB300" s="9">
        <v>549985</v>
      </c>
      <c r="AC300" s="10" t="s">
        <v>39</v>
      </c>
      <c r="AD300" s="10">
        <v>2</v>
      </c>
      <c r="AE300" s="10">
        <v>0</v>
      </c>
      <c r="AF300" s="10" t="str">
        <f>IF(AE300&gt;0,AC300&amp;"-"&amp;AE300,AC300)</f>
        <v>MI</v>
      </c>
      <c r="AG300" s="10">
        <v>1256</v>
      </c>
      <c r="AH300" s="10" t="s">
        <v>68</v>
      </c>
      <c r="AI300" s="6">
        <v>746</v>
      </c>
      <c r="AJ300" s="6">
        <v>921</v>
      </c>
      <c r="AK300" s="6">
        <v>921</v>
      </c>
      <c r="AL300" s="6">
        <v>0</v>
      </c>
      <c r="AM300" s="6">
        <v>0</v>
      </c>
      <c r="AN300" s="6">
        <v>0</v>
      </c>
      <c r="AO300" s="6">
        <v>921</v>
      </c>
      <c r="AP300" s="6">
        <v>0</v>
      </c>
      <c r="AQ300" s="6">
        <v>0</v>
      </c>
      <c r="AR300" s="6">
        <v>921</v>
      </c>
      <c r="AS300" s="6">
        <v>0</v>
      </c>
      <c r="AT300" s="29" t="str">
        <f>IF(LEN(B300)=0,"",1)</f>
        <v/>
      </c>
      <c r="AU300" t="s">
        <v>60</v>
      </c>
    </row>
    <row r="301" spans="1:47" ht="12.75">
      <c r="A301" s="30" t="str">
        <f>HYPERLINK(IF($AV$1="SCREEN","javascript:DrillDown('../pages/CommonProperty.aspx?1=1&amp;PropertyId="&amp;AG301&amp;"')",""),B301)</f>
        <v/>
      </c>
      <c r="B301" s="20"/>
      <c r="C301" s="21" t="str">
        <f>HYPERLINK(IF($AV$1="SCREEN","javascript:DrillDown('../pages/UnitSwitch.aspx?1=1&amp;UnitId="&amp;V301&amp;"')",""),W301)</f>
        <v xml:space="preserve">20-169  </v>
      </c>
      <c r="D301" s="21" t="str">
        <f>HYPERLINK(IF($AV$1="SCREEN","javascript:DrillDown('../pages/CommonUnitType.aspx?1=1&amp;UnitTypeId="&amp;X301&amp;"')",""),Y301)</f>
        <v xml:space="preserve">at-1-tc </v>
      </c>
      <c r="E301" s="22">
        <v>746</v>
      </c>
      <c r="F301" s="23">
        <v>1</v>
      </c>
      <c r="G301" s="32" t="str">
        <f>HYPERLINK(IF(OR(TRIM(AA301)="VACANT",$AV$1="EXCEL"),"","javascript:DrillDown('../pages/TenantSwitch.aspx?1=1&amp;TenantId="&amp;Z301&amp;"')"),AA301)</f>
        <v>Mitchell, Callecia</v>
      </c>
      <c r="H301" s="24" t="s">
        <v>71</v>
      </c>
      <c r="I301" s="24" t="s">
        <v>70</v>
      </c>
      <c r="J301" s="23" t="str">
        <f>HYPERLINK(IF($AV$1="SCREEN",IF(TRIM(AD301)="1","javascript:DrillDown('../pages/AffCert50059.aspx?1=1&amp;id="&amp;AB301&amp;"')",IF(TRIM(AD301)="2","javascript:DrillDown('../pages/AffCertTaxCredit.aspx?1=1&amp;id="&amp;AB301&amp;"')",IF(TRIM(AD301)="6","javascript:DrillDown('../pages/AffCertHOME.aspx?1=1&amp;id="&amp;AB301&amp;"')",IF(TRIM(AD301)="7","javascript:DrillDown('../pages/AffCertRD.aspx?1=1&amp;id="&amp;AB301&amp;"')",IF(TRIM(AD301)="8","javascript:DrillDown('../pages/AffCertLocalProgram.aspx?1=1&amp;id="&amp;AB301&amp;"')",""))))),""),AF301)</f>
        <v>AR</v>
      </c>
      <c r="K301" s="25" t="s">
        <v>589</v>
      </c>
      <c r="L301" s="22">
        <v>921</v>
      </c>
      <c r="M301" s="22">
        <v>988</v>
      </c>
      <c r="N301" s="22">
        <v>0</v>
      </c>
      <c r="O301" s="22">
        <v>0</v>
      </c>
      <c r="P301" s="22">
        <v>0</v>
      </c>
      <c r="Q301" s="22">
        <v>921</v>
      </c>
      <c r="R301" s="22">
        <v>67</v>
      </c>
      <c r="S301" s="22">
        <v>0</v>
      </c>
      <c r="T301" s="22">
        <v>988</v>
      </c>
      <c r="U301" s="22">
        <v>0</v>
      </c>
      <c r="V301" s="14">
        <v>51846</v>
      </c>
      <c r="W301" s="8" t="s">
        <v>590</v>
      </c>
      <c r="X301" s="7">
        <v>3529</v>
      </c>
      <c r="Y301" s="8" t="s">
        <v>59</v>
      </c>
      <c r="Z301" s="35">
        <v>163623</v>
      </c>
      <c r="AA301" s="35" t="s">
        <v>591</v>
      </c>
      <c r="AB301" s="9">
        <v>572958</v>
      </c>
      <c r="AC301" s="10" t="s">
        <v>67</v>
      </c>
      <c r="AD301" s="10">
        <v>2</v>
      </c>
      <c r="AE301" s="10">
        <v>0</v>
      </c>
      <c r="AF301" s="10" t="str">
        <f>IF(AE301&gt;0,AC301&amp;"-"&amp;AE301,AC301)</f>
        <v>AR</v>
      </c>
      <c r="AG301" s="10">
        <v>1256</v>
      </c>
      <c r="AH301" s="10" t="s">
        <v>68</v>
      </c>
      <c r="AI301" s="6">
        <v>746</v>
      </c>
      <c r="AJ301" s="6">
        <v>921</v>
      </c>
      <c r="AK301" s="6">
        <v>988</v>
      </c>
      <c r="AL301" s="6">
        <v>0</v>
      </c>
      <c r="AM301" s="6">
        <v>0</v>
      </c>
      <c r="AN301" s="6">
        <v>0</v>
      </c>
      <c r="AO301" s="6">
        <v>921</v>
      </c>
      <c r="AP301" s="6">
        <v>67</v>
      </c>
      <c r="AQ301" s="6">
        <v>0</v>
      </c>
      <c r="AR301" s="6">
        <v>988</v>
      </c>
      <c r="AS301" s="6">
        <v>0</v>
      </c>
      <c r="AT301" s="29" t="str">
        <f>IF(LEN(B301)=0,"",1)</f>
        <v/>
      </c>
      <c r="AU301" t="s">
        <v>60</v>
      </c>
    </row>
    <row r="302" spans="1:47" ht="12.75">
      <c r="A302" s="30" t="str">
        <f>HYPERLINK(IF($AV$1="SCREEN","javascript:DrillDown('../pages/CommonProperty.aspx?1=1&amp;PropertyId="&amp;AG302&amp;"')",""),B302)</f>
        <v/>
      </c>
      <c r="B302" s="20"/>
      <c r="C302" s="21" t="str">
        <f>HYPERLINK(IF($AV$1="SCREEN","javascript:DrillDown('../pages/UnitSwitch.aspx?1=1&amp;UnitId="&amp;V302&amp;"')",""),W302)</f>
        <v xml:space="preserve">20-170  </v>
      </c>
      <c r="D302" s="21" t="str">
        <f>HYPERLINK(IF($AV$1="SCREEN","javascript:DrillDown('../pages/CommonUnitType.aspx?1=1&amp;UnitTypeId="&amp;X302&amp;"')",""),Y302)</f>
        <v xml:space="preserve">at-2-tc </v>
      </c>
      <c r="E302" s="22">
        <v>746</v>
      </c>
      <c r="F302" s="23">
        <v>1</v>
      </c>
      <c r="G302" s="32" t="str">
        <f>HYPERLINK(IF(OR(TRIM(AA302)="VACANT",$AV$1="EXCEL"),"","javascript:DrillDown('../pages/TenantSwitch.aspx?1=1&amp;TenantId="&amp;Z302&amp;"')"),AA302)</f>
        <v>I. Zarraga, Kristal</v>
      </c>
      <c r="H302" s="24" t="s">
        <v>71</v>
      </c>
      <c r="I302" s="24" t="s">
        <v>70</v>
      </c>
      <c r="J302" s="23" t="str">
        <f>HYPERLINK(IF($AV$1="SCREEN",IF(TRIM(AD302)="1","javascript:DrillDown('../pages/AffCert50059.aspx?1=1&amp;id="&amp;AB302&amp;"')",IF(TRIM(AD302)="2","javascript:DrillDown('../pages/AffCertTaxCredit.aspx?1=1&amp;id="&amp;AB302&amp;"')",IF(TRIM(AD302)="6","javascript:DrillDown('../pages/AffCertHOME.aspx?1=1&amp;id="&amp;AB302&amp;"')",IF(TRIM(AD302)="7","javascript:DrillDown('../pages/AffCertRD.aspx?1=1&amp;id="&amp;AB302&amp;"')",IF(TRIM(AD302)="8","javascript:DrillDown('../pages/AffCertLocalProgram.aspx?1=1&amp;id="&amp;AB302&amp;"')",""))))),""),AF302)</f>
        <v>MI</v>
      </c>
      <c r="K302" s="25" t="s">
        <v>592</v>
      </c>
      <c r="L302" s="22">
        <v>1101</v>
      </c>
      <c r="M302" s="22">
        <v>988</v>
      </c>
      <c r="N302" s="22">
        <v>0</v>
      </c>
      <c r="O302" s="22">
        <v>0</v>
      </c>
      <c r="P302" s="22">
        <v>0</v>
      </c>
      <c r="Q302" s="22">
        <v>988</v>
      </c>
      <c r="R302" s="22">
        <v>0</v>
      </c>
      <c r="S302" s="22">
        <v>0</v>
      </c>
      <c r="T302" s="22">
        <v>988</v>
      </c>
      <c r="U302" s="22">
        <v>0</v>
      </c>
      <c r="V302" s="14">
        <v>51854</v>
      </c>
      <c r="W302" s="8" t="s">
        <v>593</v>
      </c>
      <c r="X302" s="7">
        <v>3530</v>
      </c>
      <c r="Y302" s="8" t="s">
        <v>63</v>
      </c>
      <c r="Z302" s="35">
        <v>163628</v>
      </c>
      <c r="AA302" s="35" t="s">
        <v>594</v>
      </c>
      <c r="AB302" s="9">
        <v>551442</v>
      </c>
      <c r="AC302" s="10" t="s">
        <v>39</v>
      </c>
      <c r="AD302" s="10">
        <v>2</v>
      </c>
      <c r="AE302" s="10">
        <v>0</v>
      </c>
      <c r="AF302" s="10" t="str">
        <f>IF(AE302&gt;0,AC302&amp;"-"&amp;AE302,AC302)</f>
        <v>MI</v>
      </c>
      <c r="AG302" s="10">
        <v>1256</v>
      </c>
      <c r="AH302" s="10" t="s">
        <v>68</v>
      </c>
      <c r="AI302" s="6">
        <v>746</v>
      </c>
      <c r="AJ302" s="6">
        <v>1101</v>
      </c>
      <c r="AK302" s="6">
        <v>988</v>
      </c>
      <c r="AL302" s="6">
        <v>0</v>
      </c>
      <c r="AM302" s="6">
        <v>0</v>
      </c>
      <c r="AN302" s="6">
        <v>0</v>
      </c>
      <c r="AO302" s="6">
        <v>988</v>
      </c>
      <c r="AP302" s="6">
        <v>0</v>
      </c>
      <c r="AQ302" s="6">
        <v>0</v>
      </c>
      <c r="AR302" s="6">
        <v>988</v>
      </c>
      <c r="AS302" s="6">
        <v>0</v>
      </c>
      <c r="AT302" s="29" t="str">
        <f>IF(LEN(B302)=0,"",1)</f>
        <v/>
      </c>
      <c r="AU302" t="s">
        <v>60</v>
      </c>
    </row>
    <row r="303" spans="1:47" ht="12.75">
      <c r="A303" s="30" t="str">
        <f>HYPERLINK(IF($AV$1="SCREEN","javascript:DrillDown('../pages/CommonProperty.aspx?1=1&amp;PropertyId="&amp;AG303&amp;"')",""),B303)</f>
        <v/>
      </c>
      <c r="B303" s="20"/>
      <c r="C303" s="21" t="str">
        <f>HYPERLINK(IF($AV$1="SCREEN","javascript:DrillDown('../pages/UnitSwitch.aspx?1=1&amp;UnitId="&amp;V303&amp;"')",""),W303)</f>
        <v xml:space="preserve">20-171  </v>
      </c>
      <c r="D303" s="21" t="str">
        <f>HYPERLINK(IF($AV$1="SCREEN","javascript:DrillDown('../pages/CommonUnitType.aspx?1=1&amp;UnitTypeId="&amp;X303&amp;"')",""),Y303)</f>
        <v xml:space="preserve">at-2-tc </v>
      </c>
      <c r="E303" s="22">
        <v>1030</v>
      </c>
      <c r="F303" s="23">
        <v>2</v>
      </c>
      <c r="G303" s="32" t="str">
        <f>HYPERLINK(IF(OR(TRIM(AA303)="VACANT",$AV$1="EXCEL"),"","javascript:DrillDown('../pages/TenantSwitch.aspx?1=1&amp;TenantId="&amp;Z303&amp;"')"),AA303)</f>
        <v>R. Johnson, Sparkle</v>
      </c>
      <c r="H303" s="24" t="s">
        <v>71</v>
      </c>
      <c r="I303" s="24" t="s">
        <v>70</v>
      </c>
      <c r="J303" s="23" t="str">
        <f>HYPERLINK(IF($AV$1="SCREEN",IF(TRIM(AD303)="1","javascript:DrillDown('../pages/AffCert50059.aspx?1=1&amp;id="&amp;AB303&amp;"')",IF(TRIM(AD303)="2","javascript:DrillDown('../pages/AffCertTaxCredit.aspx?1=1&amp;id="&amp;AB303&amp;"')",IF(TRIM(AD303)="6","javascript:DrillDown('../pages/AffCertHOME.aspx?1=1&amp;id="&amp;AB303&amp;"')",IF(TRIM(AD303)="7","javascript:DrillDown('../pages/AffCertRD.aspx?1=1&amp;id="&amp;AB303&amp;"')",IF(TRIM(AD303)="8","javascript:DrillDown('../pages/AffCertLocalProgram.aspx?1=1&amp;id="&amp;AB303&amp;"')",""))))),""),AF303)</f>
        <v>MI</v>
      </c>
      <c r="K303" s="25" t="s">
        <v>595</v>
      </c>
      <c r="L303" s="22">
        <v>1101</v>
      </c>
      <c r="M303" s="22">
        <v>1084</v>
      </c>
      <c r="N303" s="22">
        <v>0</v>
      </c>
      <c r="O303" s="22">
        <v>0</v>
      </c>
      <c r="P303" s="22">
        <v>0</v>
      </c>
      <c r="Q303" s="22">
        <v>1084</v>
      </c>
      <c r="R303" s="22">
        <v>0</v>
      </c>
      <c r="S303" s="22">
        <v>0</v>
      </c>
      <c r="T303" s="22">
        <v>1084</v>
      </c>
      <c r="U303" s="22">
        <v>0</v>
      </c>
      <c r="V303" s="14">
        <v>51855</v>
      </c>
      <c r="W303" s="8" t="s">
        <v>596</v>
      </c>
      <c r="X303" s="7">
        <v>3530</v>
      </c>
      <c r="Y303" s="8" t="s">
        <v>63</v>
      </c>
      <c r="Z303" s="35">
        <v>163629</v>
      </c>
      <c r="AA303" s="35" t="s">
        <v>597</v>
      </c>
      <c r="AB303" s="9">
        <v>550192</v>
      </c>
      <c r="AC303" s="10" t="s">
        <v>39</v>
      </c>
      <c r="AD303" s="10">
        <v>2</v>
      </c>
      <c r="AE303" s="10">
        <v>0</v>
      </c>
      <c r="AF303" s="10" t="str">
        <f>IF(AE303&gt;0,AC303&amp;"-"&amp;AE303,AC303)</f>
        <v>MI</v>
      </c>
      <c r="AG303" s="10">
        <v>1256</v>
      </c>
      <c r="AH303" s="10" t="s">
        <v>68</v>
      </c>
      <c r="AI303" s="6">
        <v>1030</v>
      </c>
      <c r="AJ303" s="6">
        <v>1101</v>
      </c>
      <c r="AK303" s="6">
        <v>1084</v>
      </c>
      <c r="AL303" s="6">
        <v>0</v>
      </c>
      <c r="AM303" s="6">
        <v>0</v>
      </c>
      <c r="AN303" s="6">
        <v>0</v>
      </c>
      <c r="AO303" s="6">
        <v>1084</v>
      </c>
      <c r="AP303" s="6">
        <v>0</v>
      </c>
      <c r="AQ303" s="6">
        <v>0</v>
      </c>
      <c r="AR303" s="6">
        <v>1084</v>
      </c>
      <c r="AS303" s="6">
        <v>0</v>
      </c>
      <c r="AT303" s="29" t="str">
        <f>IF(LEN(B303)=0,"",1)</f>
        <v/>
      </c>
      <c r="AU303" t="s">
        <v>60</v>
      </c>
    </row>
    <row r="304" spans="1:47" ht="12.75">
      <c r="A304" s="30" t="str">
        <f>HYPERLINK(IF($AV$1="SCREEN","javascript:DrillDown('../pages/CommonProperty.aspx?1=1&amp;PropertyId="&amp;AG304&amp;"')",""),B304)</f>
        <v/>
      </c>
      <c r="B304" s="20"/>
      <c r="C304" s="21" t="str">
        <f>HYPERLINK(IF($AV$1="SCREEN","javascript:DrillDown('../pages/UnitSwitch.aspx?1=1&amp;UnitId="&amp;V304&amp;"')",""),W304)</f>
        <v xml:space="preserve">20-172  </v>
      </c>
      <c r="D304" s="21" t="str">
        <f>HYPERLINK(IF($AV$1="SCREEN","javascript:DrillDown('../pages/CommonUnitType.aspx?1=1&amp;UnitTypeId="&amp;X304&amp;"')",""),Y304)</f>
        <v xml:space="preserve">at-1-tc </v>
      </c>
      <c r="E304" s="22">
        <v>1030</v>
      </c>
      <c r="F304" s="23">
        <v>2</v>
      </c>
      <c r="G304" s="32" t="str">
        <f>HYPERLINK(IF(OR(TRIM(AA304)="VACANT",$AV$1="EXCEL"),"","javascript:DrillDown('../pages/TenantSwitch.aspx?1=1&amp;TenantId="&amp;Z304&amp;"')"),AA304)</f>
        <v>Ford, Brenda</v>
      </c>
      <c r="H304" s="24" t="s">
        <v>71</v>
      </c>
      <c r="I304" s="24" t="s">
        <v>70</v>
      </c>
      <c r="J304" s="23" t="str">
        <f>HYPERLINK(IF($AV$1="SCREEN",IF(TRIM(AD304)="1","javascript:DrillDown('../pages/AffCert50059.aspx?1=1&amp;id="&amp;AB304&amp;"')",IF(TRIM(AD304)="2","javascript:DrillDown('../pages/AffCertTaxCredit.aspx?1=1&amp;id="&amp;AB304&amp;"')",IF(TRIM(AD304)="6","javascript:DrillDown('../pages/AffCertHOME.aspx?1=1&amp;id="&amp;AB304&amp;"')",IF(TRIM(AD304)="7","javascript:DrillDown('../pages/AffCertRD.aspx?1=1&amp;id="&amp;AB304&amp;"')",IF(TRIM(AD304)="8","javascript:DrillDown('../pages/AffCertLocalProgram.aspx?1=1&amp;id="&amp;AB304&amp;"')",""))))),""),AF304)</f>
        <v>AR</v>
      </c>
      <c r="K304" s="25" t="s">
        <v>598</v>
      </c>
      <c r="L304" s="22">
        <v>921</v>
      </c>
      <c r="M304" s="22">
        <v>988</v>
      </c>
      <c r="N304" s="22">
        <v>0</v>
      </c>
      <c r="O304" s="22">
        <v>0</v>
      </c>
      <c r="P304" s="22">
        <v>631</v>
      </c>
      <c r="Q304" s="22">
        <v>357</v>
      </c>
      <c r="R304" s="22">
        <v>0</v>
      </c>
      <c r="S304" s="22">
        <v>0</v>
      </c>
      <c r="T304" s="22">
        <v>357</v>
      </c>
      <c r="U304" s="22">
        <v>0</v>
      </c>
      <c r="V304" s="14">
        <v>51847</v>
      </c>
      <c r="W304" s="8" t="s">
        <v>599</v>
      </c>
      <c r="X304" s="7">
        <v>3529</v>
      </c>
      <c r="Y304" s="8" t="s">
        <v>59</v>
      </c>
      <c r="Z304" s="35">
        <v>163624</v>
      </c>
      <c r="AA304" s="35" t="s">
        <v>600</v>
      </c>
      <c r="AB304" s="9">
        <v>571630</v>
      </c>
      <c r="AC304" s="10" t="s">
        <v>67</v>
      </c>
      <c r="AD304" s="10">
        <v>2</v>
      </c>
      <c r="AE304" s="10">
        <v>0</v>
      </c>
      <c r="AF304" s="10" t="str">
        <f>IF(AE304&gt;0,AC304&amp;"-"&amp;AE304,AC304)</f>
        <v>AR</v>
      </c>
      <c r="AG304" s="10">
        <v>1256</v>
      </c>
      <c r="AH304" s="10" t="s">
        <v>68</v>
      </c>
      <c r="AI304" s="6">
        <v>1030</v>
      </c>
      <c r="AJ304" s="6">
        <v>921</v>
      </c>
      <c r="AK304" s="6">
        <v>988</v>
      </c>
      <c r="AL304" s="6">
        <v>0</v>
      </c>
      <c r="AM304" s="6">
        <v>0</v>
      </c>
      <c r="AN304" s="6">
        <v>631</v>
      </c>
      <c r="AO304" s="6">
        <v>357</v>
      </c>
      <c r="AP304" s="6">
        <v>0</v>
      </c>
      <c r="AQ304" s="6">
        <v>0</v>
      </c>
      <c r="AR304" s="6">
        <v>357</v>
      </c>
      <c r="AS304" s="6">
        <v>0</v>
      </c>
      <c r="AT304" s="29" t="str">
        <f>IF(LEN(B304)=0,"",1)</f>
        <v/>
      </c>
      <c r="AU304" t="s">
        <v>60</v>
      </c>
    </row>
    <row r="305" spans="1:47" ht="12.75">
      <c r="A305" s="30" t="str">
        <f>HYPERLINK(IF($AV$1="SCREEN","javascript:DrillDown('../pages/CommonProperty.aspx?1=1&amp;PropertyId="&amp;AG305&amp;"')",""),B305)</f>
        <v/>
      </c>
      <c r="B305" s="20"/>
      <c r="C305" s="21" t="str">
        <f>HYPERLINK(IF($AV$1="SCREEN","javascript:DrillDown('../pages/UnitSwitch.aspx?1=1&amp;UnitId="&amp;V305&amp;"')",""),W305)</f>
        <v xml:space="preserve">20-173  </v>
      </c>
      <c r="D305" s="21" t="str">
        <f>HYPERLINK(IF($AV$1="SCREEN","javascript:DrillDown('../pages/CommonUnitType.aspx?1=1&amp;UnitTypeId="&amp;X305&amp;"')",""),Y305)</f>
        <v xml:space="preserve">at-1-tc </v>
      </c>
      <c r="E305" s="22">
        <v>1030</v>
      </c>
      <c r="F305" s="23">
        <v>2</v>
      </c>
      <c r="G305" s="32" t="str">
        <f>HYPERLINK(IF(OR(TRIM(AA305)="VACANT",$AV$1="EXCEL"),"","javascript:DrillDown('../pages/TenantSwitch.aspx?1=1&amp;TenantId="&amp;Z305&amp;"')"),AA305)</f>
        <v>VACANT</v>
      </c>
      <c r="H305" s="24"/>
      <c r="I305" s="24" t="s">
        <v>70</v>
      </c>
      <c r="J305" s="23" t="str">
        <f>HYPERLINK(IF($AV$1="SCREEN",IF(TRIM(AD305)="1","javascript:DrillDown('../pages/AffCert50059.aspx?1=1&amp;id="&amp;AB305&amp;"')",IF(TRIM(AD305)="2","javascript:DrillDown('../pages/AffCertTaxCredit.aspx?1=1&amp;id="&amp;AB305&amp;"')",IF(TRIM(AD305)="6","javascript:DrillDown('../pages/AffCertHOME.aspx?1=1&amp;id="&amp;AB305&amp;"')",IF(TRIM(AD305)="7","javascript:DrillDown('../pages/AffCertRD.aspx?1=1&amp;id="&amp;AB305&amp;"')",IF(TRIM(AD305)="8","javascript:DrillDown('../pages/AffCertLocalProgram.aspx?1=1&amp;id="&amp;AB305&amp;"')",""))))),""),AF305)</f>
        <v/>
      </c>
      <c r="K305" s="25" t="s">
        <v>70</v>
      </c>
      <c r="L305" s="22">
        <v>921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67</v>
      </c>
      <c r="S305" s="22">
        <v>0</v>
      </c>
      <c r="T305" s="22">
        <v>0</v>
      </c>
      <c r="U305" s="22">
        <v>0</v>
      </c>
      <c r="V305" s="14">
        <v>51848</v>
      </c>
      <c r="W305" s="8" t="s">
        <v>601</v>
      </c>
      <c r="X305" s="7">
        <v>3529</v>
      </c>
      <c r="Y305" s="8" t="s">
        <v>59</v>
      </c>
      <c r="Z305" s="35"/>
      <c r="AA305" s="35" t="s">
        <v>43</v>
      </c>
      <c r="AB305" s="9"/>
      <c r="AC305" s="10" t="s">
        <v>70</v>
      </c>
      <c r="AD305" s="10"/>
      <c r="AE305" s="10"/>
      <c r="AF305" s="10" t="str">
        <f>IF(AE305&gt;0,AC305&amp;"-"&amp;AE305,AC305)</f>
        <v/>
      </c>
      <c r="AG305" s="10">
        <v>1256</v>
      </c>
      <c r="AH305" s="10" t="s">
        <v>68</v>
      </c>
      <c r="AI305" s="6">
        <v>1030</v>
      </c>
      <c r="AJ305" s="6">
        <v>921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67</v>
      </c>
      <c r="AQ305" s="6">
        <v>0</v>
      </c>
      <c r="AR305" s="6">
        <v>0</v>
      </c>
      <c r="AS305" s="6">
        <v>0</v>
      </c>
      <c r="AT305" s="29" t="str">
        <f>IF(LEN(B305)=0,"",1)</f>
        <v/>
      </c>
      <c r="AU305" t="s">
        <v>60</v>
      </c>
    </row>
    <row r="306" spans="1:47" ht="12.75">
      <c r="A306" s="30" t="str">
        <f>HYPERLINK(IF($AV$1="SCREEN","javascript:DrillDown('../pages/CommonProperty.aspx?1=1&amp;PropertyId="&amp;AG306&amp;"')",""),B306)</f>
        <v/>
      </c>
      <c r="B306" s="20"/>
      <c r="C306" s="21" t="str">
        <f>HYPERLINK(IF($AV$1="SCREEN","javascript:DrillDown('../pages/UnitSwitch.aspx?1=1&amp;UnitId="&amp;V306&amp;"')",""),W306)</f>
        <v xml:space="preserve">20-174  </v>
      </c>
      <c r="D306" s="21" t="str">
        <f>HYPERLINK(IF($AV$1="SCREEN","javascript:DrillDown('../pages/CommonUnitType.aspx?1=1&amp;UnitTypeId="&amp;X306&amp;"')",""),Y306)</f>
        <v xml:space="preserve">at-2-tc </v>
      </c>
      <c r="E306" s="22">
        <v>1030</v>
      </c>
      <c r="F306" s="23">
        <v>2</v>
      </c>
      <c r="G306" s="32" t="str">
        <f>HYPERLINK(IF(OR(TRIM(AA306)="VACANT",$AV$1="EXCEL"),"","javascript:DrillDown('../pages/TenantSwitch.aspx?1=1&amp;TenantId="&amp;Z306&amp;"')"),AA306)</f>
        <v>Suy, Mario</v>
      </c>
      <c r="H306" s="24" t="s">
        <v>71</v>
      </c>
      <c r="I306" s="24" t="s">
        <v>70</v>
      </c>
      <c r="J306" s="23" t="str">
        <f>HYPERLINK(IF($AV$1="SCREEN",IF(TRIM(AD306)="1","javascript:DrillDown('../pages/AffCert50059.aspx?1=1&amp;id="&amp;AB306&amp;"')",IF(TRIM(AD306)="2","javascript:DrillDown('../pages/AffCertTaxCredit.aspx?1=1&amp;id="&amp;AB306&amp;"')",IF(TRIM(AD306)="6","javascript:DrillDown('../pages/AffCertHOME.aspx?1=1&amp;id="&amp;AB306&amp;"')",IF(TRIM(AD306)="7","javascript:DrillDown('../pages/AffCertRD.aspx?1=1&amp;id="&amp;AB306&amp;"')",IF(TRIM(AD306)="8","javascript:DrillDown('../pages/AffCertLocalProgram.aspx?1=1&amp;id="&amp;AB306&amp;"')",""))))),""),AF306)</f>
        <v>MI</v>
      </c>
      <c r="K306" s="25" t="s">
        <v>602</v>
      </c>
      <c r="L306" s="22">
        <v>1101</v>
      </c>
      <c r="M306" s="22">
        <v>1101</v>
      </c>
      <c r="N306" s="22">
        <v>0</v>
      </c>
      <c r="O306" s="22">
        <v>0</v>
      </c>
      <c r="P306" s="22">
        <v>0</v>
      </c>
      <c r="Q306" s="22">
        <v>1101</v>
      </c>
      <c r="R306" s="22">
        <v>0</v>
      </c>
      <c r="S306" s="22">
        <v>0</v>
      </c>
      <c r="T306" s="22">
        <v>1101</v>
      </c>
      <c r="U306" s="22">
        <v>0</v>
      </c>
      <c r="V306" s="14">
        <v>51856</v>
      </c>
      <c r="W306" s="8" t="s">
        <v>603</v>
      </c>
      <c r="X306" s="7">
        <v>3530</v>
      </c>
      <c r="Y306" s="8" t="s">
        <v>63</v>
      </c>
      <c r="Z306" s="35">
        <v>163630</v>
      </c>
      <c r="AA306" s="35" t="s">
        <v>604</v>
      </c>
      <c r="AB306" s="9">
        <v>550111</v>
      </c>
      <c r="AC306" s="10" t="s">
        <v>39</v>
      </c>
      <c r="AD306" s="10">
        <v>2</v>
      </c>
      <c r="AE306" s="10">
        <v>0</v>
      </c>
      <c r="AF306" s="10" t="str">
        <f>IF(AE306&gt;0,AC306&amp;"-"&amp;AE306,AC306)</f>
        <v>MI</v>
      </c>
      <c r="AG306" s="10">
        <v>1256</v>
      </c>
      <c r="AH306" s="10" t="s">
        <v>68</v>
      </c>
      <c r="AI306" s="6">
        <v>1030</v>
      </c>
      <c r="AJ306" s="6">
        <v>1101</v>
      </c>
      <c r="AK306" s="6">
        <v>1101</v>
      </c>
      <c r="AL306" s="6">
        <v>0</v>
      </c>
      <c r="AM306" s="6">
        <v>0</v>
      </c>
      <c r="AN306" s="6">
        <v>0</v>
      </c>
      <c r="AO306" s="6">
        <v>1101</v>
      </c>
      <c r="AP306" s="6">
        <v>0</v>
      </c>
      <c r="AQ306" s="6">
        <v>0</v>
      </c>
      <c r="AR306" s="6">
        <v>1101</v>
      </c>
      <c r="AS306" s="6">
        <v>0</v>
      </c>
      <c r="AT306" s="29" t="str">
        <f>IF(LEN(B306)=0,"",1)</f>
        <v/>
      </c>
      <c r="AU306" t="s">
        <v>60</v>
      </c>
    </row>
    <row r="307" spans="1:47" ht="12.75">
      <c r="A307" s="30" t="str">
        <f>HYPERLINK(IF($AV$1="SCREEN","javascript:DrillDown('../pages/CommonProperty.aspx?1=1&amp;PropertyId="&amp;AG307&amp;"')",""),B307)</f>
        <v/>
      </c>
      <c r="B307" s="20"/>
      <c r="C307" s="21" t="str">
        <f>HYPERLINK(IF($AV$1="SCREEN","javascript:DrillDown('../pages/UnitSwitch.aspx?1=1&amp;UnitId="&amp;V307&amp;"')",""),W307)</f>
        <v xml:space="preserve">20-175  </v>
      </c>
      <c r="D307" s="21" t="str">
        <f>HYPERLINK(IF($AV$1="SCREEN","javascript:DrillDown('../pages/CommonUnitType.aspx?1=1&amp;UnitTypeId="&amp;X307&amp;"')",""),Y307)</f>
        <v xml:space="preserve">at-2-tc </v>
      </c>
      <c r="E307" s="22">
        <v>746</v>
      </c>
      <c r="F307" s="23">
        <v>1</v>
      </c>
      <c r="G307" s="32" t="str">
        <f>HYPERLINK(IF(OR(TRIM(AA307)="VACANT",$AV$1="EXCEL"),"","javascript:DrillDown('../pages/TenantSwitch.aspx?1=1&amp;TenantId="&amp;Z307&amp;"')"),AA307)</f>
        <v>VACANT</v>
      </c>
      <c r="H307" s="24"/>
      <c r="I307" s="24" t="s">
        <v>70</v>
      </c>
      <c r="J307" s="23" t="str">
        <f>HYPERLINK(IF($AV$1="SCREEN",IF(TRIM(AD307)="1","javascript:DrillDown('../pages/AffCert50059.aspx?1=1&amp;id="&amp;AB307&amp;"')",IF(TRIM(AD307)="2","javascript:DrillDown('../pages/AffCertTaxCredit.aspx?1=1&amp;id="&amp;AB307&amp;"')",IF(TRIM(AD307)="6","javascript:DrillDown('../pages/AffCertHOME.aspx?1=1&amp;id="&amp;AB307&amp;"')",IF(TRIM(AD307)="7","javascript:DrillDown('../pages/AffCertRD.aspx?1=1&amp;id="&amp;AB307&amp;"')",IF(TRIM(AD307)="8","javascript:DrillDown('../pages/AffCertLocalProgram.aspx?1=1&amp;id="&amp;AB307&amp;"')",""))))),""),AF307)</f>
        <v/>
      </c>
      <c r="K307" s="25" t="s">
        <v>70</v>
      </c>
      <c r="L307" s="22">
        <v>1101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85</v>
      </c>
      <c r="S307" s="22">
        <v>0</v>
      </c>
      <c r="T307" s="22">
        <v>0</v>
      </c>
      <c r="U307" s="22">
        <v>0</v>
      </c>
      <c r="V307" s="14">
        <v>51857</v>
      </c>
      <c r="W307" s="8" t="s">
        <v>605</v>
      </c>
      <c r="X307" s="7">
        <v>3530</v>
      </c>
      <c r="Y307" s="8" t="s">
        <v>63</v>
      </c>
      <c r="Z307" s="35"/>
      <c r="AA307" s="35" t="s">
        <v>43</v>
      </c>
      <c r="AB307" s="9"/>
      <c r="AC307" s="10" t="s">
        <v>70</v>
      </c>
      <c r="AD307" s="10"/>
      <c r="AE307" s="10"/>
      <c r="AF307" s="10" t="str">
        <f>IF(AE307&gt;0,AC307&amp;"-"&amp;AE307,AC307)</f>
        <v/>
      </c>
      <c r="AG307" s="10">
        <v>1256</v>
      </c>
      <c r="AH307" s="10" t="s">
        <v>68</v>
      </c>
      <c r="AI307" s="6">
        <v>746</v>
      </c>
      <c r="AJ307" s="6">
        <v>1101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85</v>
      </c>
      <c r="AQ307" s="6">
        <v>0</v>
      </c>
      <c r="AR307" s="6">
        <v>0</v>
      </c>
      <c r="AS307" s="6">
        <v>0</v>
      </c>
      <c r="AT307" s="29" t="str">
        <f>IF(LEN(B307)=0,"",1)</f>
        <v/>
      </c>
      <c r="AU307" t="s">
        <v>60</v>
      </c>
    </row>
    <row r="308" spans="1:47" ht="12.75">
      <c r="A308" s="30" t="str">
        <f>HYPERLINK(IF($AV$1="SCREEN","javascript:DrillDown('../pages/CommonProperty.aspx?1=1&amp;PropertyId="&amp;AG308&amp;"')",""),B308)</f>
        <v/>
      </c>
      <c r="B308" s="20"/>
      <c r="C308" s="21" t="str">
        <f>HYPERLINK(IF($AV$1="SCREEN","javascript:DrillDown('../pages/UnitSwitch.aspx?1=1&amp;UnitId="&amp;V308&amp;"')",""),W308)</f>
        <v xml:space="preserve">20-176  </v>
      </c>
      <c r="D308" s="21" t="str">
        <f>HYPERLINK(IF($AV$1="SCREEN","javascript:DrillDown('../pages/CommonUnitType.aspx?1=1&amp;UnitTypeId="&amp;X308&amp;"')",""),Y308)</f>
        <v xml:space="preserve">at-1-tc </v>
      </c>
      <c r="E308" s="22">
        <v>746</v>
      </c>
      <c r="F308" s="23">
        <v>1</v>
      </c>
      <c r="G308" s="32" t="str">
        <f>HYPERLINK(IF(OR(TRIM(AA308)="VACANT",$AV$1="EXCEL"),"","javascript:DrillDown('../pages/TenantSwitch.aspx?1=1&amp;TenantId="&amp;Z308&amp;"')"),AA308)</f>
        <v>Green, Alphonsene</v>
      </c>
      <c r="H308" s="24" t="s">
        <v>71</v>
      </c>
      <c r="I308" s="24" t="s">
        <v>70</v>
      </c>
      <c r="J308" s="23" t="str">
        <f>HYPERLINK(IF($AV$1="SCREEN",IF(TRIM(AD308)="1","javascript:DrillDown('../pages/AffCert50059.aspx?1=1&amp;id="&amp;AB308&amp;"')",IF(TRIM(AD308)="2","javascript:DrillDown('../pages/AffCertTaxCredit.aspx?1=1&amp;id="&amp;AB308&amp;"')",IF(TRIM(AD308)="6","javascript:DrillDown('../pages/AffCertHOME.aspx?1=1&amp;id="&amp;AB308&amp;"')",IF(TRIM(AD308)="7","javascript:DrillDown('../pages/AffCertRD.aspx?1=1&amp;id="&amp;AB308&amp;"')",IF(TRIM(AD308)="8","javascript:DrillDown('../pages/AffCertLocalProgram.aspx?1=1&amp;id="&amp;AB308&amp;"')",""))))),""),AF308)</f>
        <v>IR</v>
      </c>
      <c r="K308" s="25" t="s">
        <v>87</v>
      </c>
      <c r="L308" s="22">
        <v>921</v>
      </c>
      <c r="M308" s="22">
        <v>1055</v>
      </c>
      <c r="N308" s="22">
        <v>0</v>
      </c>
      <c r="O308" s="22">
        <v>0</v>
      </c>
      <c r="P308" s="22">
        <v>696</v>
      </c>
      <c r="Q308" s="22">
        <v>292</v>
      </c>
      <c r="R308" s="22">
        <v>67</v>
      </c>
      <c r="S308" s="22">
        <v>0</v>
      </c>
      <c r="T308" s="22">
        <v>359</v>
      </c>
      <c r="U308" s="22">
        <v>0</v>
      </c>
      <c r="V308" s="14">
        <v>51849</v>
      </c>
      <c r="W308" s="8" t="s">
        <v>606</v>
      </c>
      <c r="X308" s="7">
        <v>3529</v>
      </c>
      <c r="Y308" s="8" t="s">
        <v>59</v>
      </c>
      <c r="Z308" s="35">
        <v>163625</v>
      </c>
      <c r="AA308" s="35" t="s">
        <v>607</v>
      </c>
      <c r="AB308" s="9">
        <v>564702</v>
      </c>
      <c r="AC308" s="10" t="s">
        <v>35</v>
      </c>
      <c r="AD308" s="10">
        <v>2</v>
      </c>
      <c r="AE308" s="10">
        <v>0</v>
      </c>
      <c r="AF308" s="10" t="str">
        <f>IF(AE308&gt;0,AC308&amp;"-"&amp;AE308,AC308)</f>
        <v>IR</v>
      </c>
      <c r="AG308" s="10">
        <v>1256</v>
      </c>
      <c r="AH308" s="10" t="s">
        <v>68</v>
      </c>
      <c r="AI308" s="6">
        <v>746</v>
      </c>
      <c r="AJ308" s="6">
        <v>921</v>
      </c>
      <c r="AK308" s="6">
        <v>1055</v>
      </c>
      <c r="AL308" s="6">
        <v>0</v>
      </c>
      <c r="AM308" s="6">
        <v>0</v>
      </c>
      <c r="AN308" s="6">
        <v>696</v>
      </c>
      <c r="AO308" s="6">
        <v>292</v>
      </c>
      <c r="AP308" s="6">
        <v>67</v>
      </c>
      <c r="AQ308" s="6">
        <v>0</v>
      </c>
      <c r="AR308" s="6">
        <v>359</v>
      </c>
      <c r="AS308" s="6">
        <v>0</v>
      </c>
      <c r="AT308" s="29" t="str">
        <f>IF(LEN(B308)=0,"",1)</f>
        <v/>
      </c>
      <c r="AU308" t="s">
        <v>60</v>
      </c>
    </row>
    <row r="309" spans="1:47" ht="12.75">
      <c r="A309" s="30" t="str">
        <f>HYPERLINK(IF($AV$1="SCREEN","javascript:DrillDown('../pages/CommonProperty.aspx?1=1&amp;PropertyId="&amp;AG309&amp;"')",""),B309)</f>
        <v/>
      </c>
      <c r="B309" s="20"/>
      <c r="C309" s="21" t="str">
        <f>HYPERLINK(IF($AV$1="SCREEN","javascript:DrillDown('../pages/UnitSwitch.aspx?1=1&amp;UnitId="&amp;V309&amp;"')",""),W309)</f>
        <v xml:space="preserve">20-269  </v>
      </c>
      <c r="D309" s="21" t="str">
        <f>HYPERLINK(IF($AV$1="SCREEN","javascript:DrillDown('../pages/CommonUnitType.aspx?1=1&amp;UnitTypeId="&amp;X309&amp;"')",""),Y309)</f>
        <v xml:space="preserve">at-1-tc </v>
      </c>
      <c r="E309" s="22">
        <v>746</v>
      </c>
      <c r="F309" s="23">
        <v>1</v>
      </c>
      <c r="G309" s="32" t="str">
        <f>HYPERLINK(IF(OR(TRIM(AA309)="VACANT",$AV$1="EXCEL"),"","javascript:DrillDown('../pages/TenantSwitch.aspx?1=1&amp;TenantId="&amp;Z309&amp;"')"),AA309)</f>
        <v>VACANT</v>
      </c>
      <c r="H309" s="24"/>
      <c r="I309" s="24" t="s">
        <v>70</v>
      </c>
      <c r="J309" s="23" t="str">
        <f>HYPERLINK(IF($AV$1="SCREEN",IF(TRIM(AD309)="1","javascript:DrillDown('../pages/AffCert50059.aspx?1=1&amp;id="&amp;AB309&amp;"')",IF(TRIM(AD309)="2","javascript:DrillDown('../pages/AffCertTaxCredit.aspx?1=1&amp;id="&amp;AB309&amp;"')",IF(TRIM(AD309)="6","javascript:DrillDown('../pages/AffCertHOME.aspx?1=1&amp;id="&amp;AB309&amp;"')",IF(TRIM(AD309)="7","javascript:DrillDown('../pages/AffCertRD.aspx?1=1&amp;id="&amp;AB309&amp;"')",IF(TRIM(AD309)="8","javascript:DrillDown('../pages/AffCertLocalProgram.aspx?1=1&amp;id="&amp;AB309&amp;"')",""))))),""),AF309)</f>
        <v/>
      </c>
      <c r="K309" s="25" t="s">
        <v>70</v>
      </c>
      <c r="L309" s="22">
        <v>921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67</v>
      </c>
      <c r="S309" s="22">
        <v>0</v>
      </c>
      <c r="T309" s="22">
        <v>0</v>
      </c>
      <c r="U309" s="22">
        <v>0</v>
      </c>
      <c r="V309" s="14">
        <v>51850</v>
      </c>
      <c r="W309" s="8" t="s">
        <v>608</v>
      </c>
      <c r="X309" s="7">
        <v>3529</v>
      </c>
      <c r="Y309" s="8" t="s">
        <v>59</v>
      </c>
      <c r="Z309" s="35"/>
      <c r="AA309" s="35" t="s">
        <v>43</v>
      </c>
      <c r="AB309" s="9"/>
      <c r="AC309" s="10" t="s">
        <v>70</v>
      </c>
      <c r="AD309" s="10"/>
      <c r="AE309" s="10"/>
      <c r="AF309" s="10" t="str">
        <f>IF(AE309&gt;0,AC309&amp;"-"&amp;AE309,AC309)</f>
        <v/>
      </c>
      <c r="AG309" s="10">
        <v>1256</v>
      </c>
      <c r="AH309" s="10" t="s">
        <v>68</v>
      </c>
      <c r="AI309" s="6">
        <v>746</v>
      </c>
      <c r="AJ309" s="6">
        <v>921</v>
      </c>
      <c r="AK309" s="6">
        <v>0</v>
      </c>
      <c r="AL309" s="6">
        <v>0</v>
      </c>
      <c r="AM309" s="6">
        <v>0</v>
      </c>
      <c r="AN309" s="6">
        <v>0</v>
      </c>
      <c r="AO309" s="6">
        <v>0</v>
      </c>
      <c r="AP309" s="6">
        <v>67</v>
      </c>
      <c r="AQ309" s="6">
        <v>0</v>
      </c>
      <c r="AR309" s="6">
        <v>0</v>
      </c>
      <c r="AS309" s="6">
        <v>0</v>
      </c>
      <c r="AT309" s="29" t="str">
        <f>IF(LEN(B309)=0,"",1)</f>
        <v/>
      </c>
      <c r="AU309" t="s">
        <v>60</v>
      </c>
    </row>
    <row r="310" spans="1:47" ht="12.75">
      <c r="A310" s="30" t="str">
        <f>HYPERLINK(IF($AV$1="SCREEN","javascript:DrillDown('../pages/CommonProperty.aspx?1=1&amp;PropertyId="&amp;AG310&amp;"')",""),B310)</f>
        <v/>
      </c>
      <c r="B310" s="20"/>
      <c r="C310" s="21" t="str">
        <f>HYPERLINK(IF($AV$1="SCREEN","javascript:DrillDown('../pages/UnitSwitch.aspx?1=1&amp;UnitId="&amp;V310&amp;"')",""),W310)</f>
        <v xml:space="preserve">20-270  </v>
      </c>
      <c r="D310" s="21" t="str">
        <f>HYPERLINK(IF($AV$1="SCREEN","javascript:DrillDown('../pages/CommonUnitType.aspx?1=1&amp;UnitTypeId="&amp;X310&amp;"')",""),Y310)</f>
        <v xml:space="preserve">at-2-tc </v>
      </c>
      <c r="E310" s="22">
        <v>746</v>
      </c>
      <c r="F310" s="23">
        <v>1</v>
      </c>
      <c r="G310" s="32" t="str">
        <f>HYPERLINK(IF(OR(TRIM(AA310)="VACANT",$AV$1="EXCEL"),"","javascript:DrillDown('../pages/TenantSwitch.aspx?1=1&amp;TenantId="&amp;Z310&amp;"')"),AA310)</f>
        <v>VACANT</v>
      </c>
      <c r="H310" s="24"/>
      <c r="I310" s="24" t="s">
        <v>70</v>
      </c>
      <c r="J310" s="23" t="str">
        <f>HYPERLINK(IF($AV$1="SCREEN",IF(TRIM(AD310)="1","javascript:DrillDown('../pages/AffCert50059.aspx?1=1&amp;id="&amp;AB310&amp;"')",IF(TRIM(AD310)="2","javascript:DrillDown('../pages/AffCertTaxCredit.aspx?1=1&amp;id="&amp;AB310&amp;"')",IF(TRIM(AD310)="6","javascript:DrillDown('../pages/AffCertHOME.aspx?1=1&amp;id="&amp;AB310&amp;"')",IF(TRIM(AD310)="7","javascript:DrillDown('../pages/AffCertRD.aspx?1=1&amp;id="&amp;AB310&amp;"')",IF(TRIM(AD310)="8","javascript:DrillDown('../pages/AffCertLocalProgram.aspx?1=1&amp;id="&amp;AB310&amp;"')",""))))),""),AF310)</f>
        <v/>
      </c>
      <c r="K310" s="25" t="s">
        <v>70</v>
      </c>
      <c r="L310" s="22">
        <v>1101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85</v>
      </c>
      <c r="S310" s="22">
        <v>0</v>
      </c>
      <c r="T310" s="22">
        <v>0</v>
      </c>
      <c r="U310" s="22">
        <v>0</v>
      </c>
      <c r="V310" s="14">
        <v>51858</v>
      </c>
      <c r="W310" s="8" t="s">
        <v>609</v>
      </c>
      <c r="X310" s="7">
        <v>3530</v>
      </c>
      <c r="Y310" s="8" t="s">
        <v>63</v>
      </c>
      <c r="Z310" s="35"/>
      <c r="AA310" s="35" t="s">
        <v>43</v>
      </c>
      <c r="AB310" s="9"/>
      <c r="AC310" s="10" t="s">
        <v>70</v>
      </c>
      <c r="AD310" s="10"/>
      <c r="AE310" s="10"/>
      <c r="AF310" s="10" t="str">
        <f>IF(AE310&gt;0,AC310&amp;"-"&amp;AE310,AC310)</f>
        <v/>
      </c>
      <c r="AG310" s="10">
        <v>1256</v>
      </c>
      <c r="AH310" s="10" t="s">
        <v>68</v>
      </c>
      <c r="AI310" s="6">
        <v>746</v>
      </c>
      <c r="AJ310" s="6">
        <v>1101</v>
      </c>
      <c r="AK310" s="6">
        <v>0</v>
      </c>
      <c r="AL310" s="6">
        <v>0</v>
      </c>
      <c r="AM310" s="6">
        <v>0</v>
      </c>
      <c r="AN310" s="6">
        <v>0</v>
      </c>
      <c r="AO310" s="6">
        <v>0</v>
      </c>
      <c r="AP310" s="6">
        <v>85</v>
      </c>
      <c r="AQ310" s="6">
        <v>0</v>
      </c>
      <c r="AR310" s="6">
        <v>0</v>
      </c>
      <c r="AS310" s="6">
        <v>0</v>
      </c>
      <c r="AT310" s="29" t="str">
        <f>IF(LEN(B310)=0,"",1)</f>
        <v/>
      </c>
      <c r="AU310" t="s">
        <v>60</v>
      </c>
    </row>
    <row r="311" spans="1:47" ht="12.75">
      <c r="A311" s="30" t="str">
        <f>HYPERLINK(IF($AV$1="SCREEN","javascript:DrillDown('../pages/CommonProperty.aspx?1=1&amp;PropertyId="&amp;AG311&amp;"')",""),B311)</f>
        <v/>
      </c>
      <c r="B311" s="20"/>
      <c r="C311" s="21" t="str">
        <f>HYPERLINK(IF($AV$1="SCREEN","javascript:DrillDown('../pages/UnitSwitch.aspx?1=1&amp;UnitId="&amp;V311&amp;"')",""),W311)</f>
        <v xml:space="preserve">20-271  </v>
      </c>
      <c r="D311" s="21" t="str">
        <f>HYPERLINK(IF($AV$1="SCREEN","javascript:DrillDown('../pages/CommonUnitType.aspx?1=1&amp;UnitTypeId="&amp;X311&amp;"')",""),Y311)</f>
        <v xml:space="preserve">at-2-tc </v>
      </c>
      <c r="E311" s="22">
        <v>1030</v>
      </c>
      <c r="F311" s="23">
        <v>2</v>
      </c>
      <c r="G311" s="32" t="str">
        <f>HYPERLINK(IF(OR(TRIM(AA311)="VACANT",$AV$1="EXCEL"),"","javascript:DrillDown('../pages/TenantSwitch.aspx?1=1&amp;TenantId="&amp;Z311&amp;"')"),AA311)</f>
        <v>VACANT</v>
      </c>
      <c r="H311" s="24"/>
      <c r="I311" s="24" t="s">
        <v>70</v>
      </c>
      <c r="J311" s="23" t="str">
        <f>HYPERLINK(IF($AV$1="SCREEN",IF(TRIM(AD311)="1","javascript:DrillDown('../pages/AffCert50059.aspx?1=1&amp;id="&amp;AB311&amp;"')",IF(TRIM(AD311)="2","javascript:DrillDown('../pages/AffCertTaxCredit.aspx?1=1&amp;id="&amp;AB311&amp;"')",IF(TRIM(AD311)="6","javascript:DrillDown('../pages/AffCertHOME.aspx?1=1&amp;id="&amp;AB311&amp;"')",IF(TRIM(AD311)="7","javascript:DrillDown('../pages/AffCertRD.aspx?1=1&amp;id="&amp;AB311&amp;"')",IF(TRIM(AD311)="8","javascript:DrillDown('../pages/AffCertLocalProgram.aspx?1=1&amp;id="&amp;AB311&amp;"')",""))))),""),AF311)</f>
        <v/>
      </c>
      <c r="K311" s="25" t="s">
        <v>70</v>
      </c>
      <c r="L311" s="22">
        <v>1101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85</v>
      </c>
      <c r="S311" s="22">
        <v>0</v>
      </c>
      <c r="T311" s="22">
        <v>0</v>
      </c>
      <c r="U311" s="22">
        <v>0</v>
      </c>
      <c r="V311" s="14">
        <v>51859</v>
      </c>
      <c r="W311" s="8" t="s">
        <v>610</v>
      </c>
      <c r="X311" s="7">
        <v>3530</v>
      </c>
      <c r="Y311" s="8" t="s">
        <v>63</v>
      </c>
      <c r="Z311" s="35"/>
      <c r="AA311" s="35" t="s">
        <v>43</v>
      </c>
      <c r="AB311" s="9"/>
      <c r="AC311" s="10" t="s">
        <v>70</v>
      </c>
      <c r="AD311" s="10"/>
      <c r="AE311" s="10"/>
      <c r="AF311" s="10" t="str">
        <f>IF(AE311&gt;0,AC311&amp;"-"&amp;AE311,AC311)</f>
        <v/>
      </c>
      <c r="AG311" s="10">
        <v>1256</v>
      </c>
      <c r="AH311" s="10" t="s">
        <v>68</v>
      </c>
      <c r="AI311" s="6">
        <v>1030</v>
      </c>
      <c r="AJ311" s="6">
        <v>1101</v>
      </c>
      <c r="AK311" s="6">
        <v>0</v>
      </c>
      <c r="AL311" s="6">
        <v>0</v>
      </c>
      <c r="AM311" s="6">
        <v>0</v>
      </c>
      <c r="AN311" s="6">
        <v>0</v>
      </c>
      <c r="AO311" s="6">
        <v>0</v>
      </c>
      <c r="AP311" s="6">
        <v>85</v>
      </c>
      <c r="AQ311" s="6">
        <v>0</v>
      </c>
      <c r="AR311" s="6">
        <v>0</v>
      </c>
      <c r="AS311" s="6">
        <v>0</v>
      </c>
      <c r="AT311" s="29" t="str">
        <f>IF(LEN(B311)=0,"",1)</f>
        <v/>
      </c>
      <c r="AU311" t="s">
        <v>60</v>
      </c>
    </row>
    <row r="312" spans="1:47" ht="12.75">
      <c r="A312" s="30" t="str">
        <f>HYPERLINK(IF($AV$1="SCREEN","javascript:DrillDown('../pages/CommonProperty.aspx?1=1&amp;PropertyId="&amp;AG312&amp;"')",""),B312)</f>
        <v/>
      </c>
      <c r="B312" s="20"/>
      <c r="C312" s="21" t="str">
        <f>HYPERLINK(IF($AV$1="SCREEN","javascript:DrillDown('../pages/UnitSwitch.aspx?1=1&amp;UnitId="&amp;V312&amp;"')",""),W312)</f>
        <v xml:space="preserve">20-272  </v>
      </c>
      <c r="D312" s="21" t="str">
        <f>HYPERLINK(IF($AV$1="SCREEN","javascript:DrillDown('../pages/CommonUnitType.aspx?1=1&amp;UnitTypeId="&amp;X312&amp;"')",""),Y312)</f>
        <v xml:space="preserve">at-1-tc </v>
      </c>
      <c r="E312" s="22">
        <v>1030</v>
      </c>
      <c r="F312" s="23">
        <v>2</v>
      </c>
      <c r="G312" s="32" t="str">
        <f>HYPERLINK(IF(OR(TRIM(AA312)="VACANT",$AV$1="EXCEL"),"","javascript:DrillDown('../pages/TenantSwitch.aspx?1=1&amp;TenantId="&amp;Z312&amp;"')"),AA312)</f>
        <v>Graves, Jamierial</v>
      </c>
      <c r="H312" s="24" t="s">
        <v>70</v>
      </c>
      <c r="I312" s="24" t="s">
        <v>70</v>
      </c>
      <c r="J312" s="23" t="str">
        <f>HYPERLINK(IF($AV$1="SCREEN",IF(TRIM(AD312)="1","javascript:DrillDown('../pages/AffCert50059.aspx?1=1&amp;id="&amp;AB312&amp;"')",IF(TRIM(AD312)="2","javascript:DrillDown('../pages/AffCertTaxCredit.aspx?1=1&amp;id="&amp;AB312&amp;"')",IF(TRIM(AD312)="6","javascript:DrillDown('../pages/AffCertHOME.aspx?1=1&amp;id="&amp;AB312&amp;"')",IF(TRIM(AD312)="7","javascript:DrillDown('../pages/AffCertRD.aspx?1=1&amp;id="&amp;AB312&amp;"')",IF(TRIM(AD312)="8","javascript:DrillDown('../pages/AffCertLocalProgram.aspx?1=1&amp;id="&amp;AB312&amp;"')",""))))),""),AF312)</f>
        <v/>
      </c>
      <c r="K312" s="25" t="s">
        <v>70</v>
      </c>
      <c r="L312" s="22">
        <v>921</v>
      </c>
      <c r="M312" s="22">
        <v>847</v>
      </c>
      <c r="N312" s="22">
        <v>0</v>
      </c>
      <c r="O312" s="22">
        <v>0</v>
      </c>
      <c r="P312" s="22">
        <v>0</v>
      </c>
      <c r="Q312" s="22">
        <v>847</v>
      </c>
      <c r="R312" s="22">
        <v>67</v>
      </c>
      <c r="S312" s="22">
        <v>0</v>
      </c>
      <c r="T312" s="22">
        <v>0</v>
      </c>
      <c r="U312" s="22">
        <v>0</v>
      </c>
      <c r="V312" s="14">
        <v>51851</v>
      </c>
      <c r="W312" s="8" t="s">
        <v>611</v>
      </c>
      <c r="X312" s="7">
        <v>3529</v>
      </c>
      <c r="Y312" s="8" t="s">
        <v>59</v>
      </c>
      <c r="Z312" s="35">
        <v>163626</v>
      </c>
      <c r="AA312" s="35" t="s">
        <v>612</v>
      </c>
      <c r="AB312" s="9"/>
      <c r="AC312" s="10" t="s">
        <v>70</v>
      </c>
      <c r="AD312" s="10"/>
      <c r="AE312" s="10"/>
      <c r="AF312" s="10" t="str">
        <f>IF(AE312&gt;0,AC312&amp;"-"&amp;AE312,AC312)</f>
        <v/>
      </c>
      <c r="AG312" s="10">
        <v>1256</v>
      </c>
      <c r="AH312" s="10" t="s">
        <v>68</v>
      </c>
      <c r="AI312" s="6">
        <v>1030</v>
      </c>
      <c r="AJ312" s="6">
        <v>921</v>
      </c>
      <c r="AK312" s="6">
        <v>847</v>
      </c>
      <c r="AL312" s="6">
        <v>0</v>
      </c>
      <c r="AM312" s="6">
        <v>0</v>
      </c>
      <c r="AN312" s="6">
        <v>0</v>
      </c>
      <c r="AO312" s="6">
        <v>847</v>
      </c>
      <c r="AP312" s="6">
        <v>67</v>
      </c>
      <c r="AQ312" s="6">
        <v>0</v>
      </c>
      <c r="AR312" s="6">
        <v>0</v>
      </c>
      <c r="AS312" s="6">
        <v>0</v>
      </c>
      <c r="AT312" s="29" t="str">
        <f>IF(LEN(B312)=0,"",1)</f>
        <v/>
      </c>
      <c r="AU312" t="s">
        <v>60</v>
      </c>
    </row>
    <row r="313" spans="1:47" ht="12.75">
      <c r="A313" s="30" t="str">
        <f>HYPERLINK(IF($AV$1="SCREEN","javascript:DrillDown('../pages/CommonProperty.aspx?1=1&amp;PropertyId="&amp;AG313&amp;"')",""),B313)</f>
        <v/>
      </c>
      <c r="B313" s="20"/>
      <c r="C313" s="21" t="str">
        <f>HYPERLINK(IF($AV$1="SCREEN","javascript:DrillDown('../pages/UnitSwitch.aspx?1=1&amp;UnitId="&amp;V313&amp;"')",""),W313)</f>
        <v xml:space="preserve">20-273  </v>
      </c>
      <c r="D313" s="21" t="str">
        <f>HYPERLINK(IF($AV$1="SCREEN","javascript:DrillDown('../pages/CommonUnitType.aspx?1=1&amp;UnitTypeId="&amp;X313&amp;"')",""),Y313)</f>
        <v xml:space="preserve">at-1-tc </v>
      </c>
      <c r="E313" s="22">
        <v>1030</v>
      </c>
      <c r="F313" s="23">
        <v>2</v>
      </c>
      <c r="G313" s="32" t="str">
        <f>HYPERLINK(IF(OR(TRIM(AA313)="VACANT",$AV$1="EXCEL"),"","javascript:DrillDown('../pages/TenantSwitch.aspx?1=1&amp;TenantId="&amp;Z313&amp;"')"),AA313)</f>
        <v>VACANT</v>
      </c>
      <c r="H313" s="24"/>
      <c r="I313" s="24" t="s">
        <v>70</v>
      </c>
      <c r="J313" s="23" t="str">
        <f>HYPERLINK(IF($AV$1="SCREEN",IF(TRIM(AD313)="1","javascript:DrillDown('../pages/AffCert50059.aspx?1=1&amp;id="&amp;AB313&amp;"')",IF(TRIM(AD313)="2","javascript:DrillDown('../pages/AffCertTaxCredit.aspx?1=1&amp;id="&amp;AB313&amp;"')",IF(TRIM(AD313)="6","javascript:DrillDown('../pages/AffCertHOME.aspx?1=1&amp;id="&amp;AB313&amp;"')",IF(TRIM(AD313)="7","javascript:DrillDown('../pages/AffCertRD.aspx?1=1&amp;id="&amp;AB313&amp;"')",IF(TRIM(AD313)="8","javascript:DrillDown('../pages/AffCertLocalProgram.aspx?1=1&amp;id="&amp;AB313&amp;"')",""))))),""),AF313)</f>
        <v/>
      </c>
      <c r="K313" s="25" t="s">
        <v>70</v>
      </c>
      <c r="L313" s="22">
        <v>921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67</v>
      </c>
      <c r="S313" s="22">
        <v>0</v>
      </c>
      <c r="T313" s="22">
        <v>0</v>
      </c>
      <c r="U313" s="22">
        <v>0</v>
      </c>
      <c r="V313" s="14">
        <v>51852</v>
      </c>
      <c r="W313" s="8" t="s">
        <v>613</v>
      </c>
      <c r="X313" s="7">
        <v>3529</v>
      </c>
      <c r="Y313" s="8" t="s">
        <v>59</v>
      </c>
      <c r="Z313" s="35"/>
      <c r="AA313" s="35" t="s">
        <v>43</v>
      </c>
      <c r="AB313" s="9"/>
      <c r="AC313" s="10" t="s">
        <v>70</v>
      </c>
      <c r="AD313" s="10"/>
      <c r="AE313" s="10"/>
      <c r="AF313" s="10" t="str">
        <f>IF(AE313&gt;0,AC313&amp;"-"&amp;AE313,AC313)</f>
        <v/>
      </c>
      <c r="AG313" s="10">
        <v>1256</v>
      </c>
      <c r="AH313" s="10" t="s">
        <v>68</v>
      </c>
      <c r="AI313" s="6">
        <v>1030</v>
      </c>
      <c r="AJ313" s="6">
        <v>921</v>
      </c>
      <c r="AK313" s="6">
        <v>0</v>
      </c>
      <c r="AL313" s="6">
        <v>0</v>
      </c>
      <c r="AM313" s="6">
        <v>0</v>
      </c>
      <c r="AN313" s="6">
        <v>0</v>
      </c>
      <c r="AO313" s="6">
        <v>0</v>
      </c>
      <c r="AP313" s="6">
        <v>67</v>
      </c>
      <c r="AQ313" s="6">
        <v>0</v>
      </c>
      <c r="AR313" s="6">
        <v>0</v>
      </c>
      <c r="AS313" s="6">
        <v>0</v>
      </c>
      <c r="AT313" s="29" t="str">
        <f>IF(LEN(B313)=0,"",1)</f>
        <v/>
      </c>
      <c r="AU313" t="s">
        <v>60</v>
      </c>
    </row>
    <row r="314" spans="1:47" ht="12.75">
      <c r="A314" s="30" t="str">
        <f>HYPERLINK(IF($AV$1="SCREEN","javascript:DrillDown('../pages/CommonProperty.aspx?1=1&amp;PropertyId="&amp;AG314&amp;"')",""),B314)</f>
        <v/>
      </c>
      <c r="B314" s="20"/>
      <c r="C314" s="21" t="str">
        <f>HYPERLINK(IF($AV$1="SCREEN","javascript:DrillDown('../pages/UnitSwitch.aspx?1=1&amp;UnitId="&amp;V314&amp;"')",""),W314)</f>
        <v xml:space="preserve">20-274  </v>
      </c>
      <c r="D314" s="21" t="str">
        <f>HYPERLINK(IF($AV$1="SCREEN","javascript:DrillDown('../pages/CommonUnitType.aspx?1=1&amp;UnitTypeId="&amp;X314&amp;"')",""),Y314)</f>
        <v xml:space="preserve">at-2-tc </v>
      </c>
      <c r="E314" s="22">
        <v>1030</v>
      </c>
      <c r="F314" s="23">
        <v>2</v>
      </c>
      <c r="G314" s="32" t="str">
        <f>HYPERLINK(IF(OR(TRIM(AA314)="VACANT",$AV$1="EXCEL"),"","javascript:DrillDown('../pages/TenantSwitch.aspx?1=1&amp;TenantId="&amp;Z314&amp;"')"),AA314)</f>
        <v>VACANT</v>
      </c>
      <c r="H314" s="24"/>
      <c r="I314" s="24" t="s">
        <v>70</v>
      </c>
      <c r="J314" s="23" t="str">
        <f>HYPERLINK(IF($AV$1="SCREEN",IF(TRIM(AD314)="1","javascript:DrillDown('../pages/AffCert50059.aspx?1=1&amp;id="&amp;AB314&amp;"')",IF(TRIM(AD314)="2","javascript:DrillDown('../pages/AffCertTaxCredit.aspx?1=1&amp;id="&amp;AB314&amp;"')",IF(TRIM(AD314)="6","javascript:DrillDown('../pages/AffCertHOME.aspx?1=1&amp;id="&amp;AB314&amp;"')",IF(TRIM(AD314)="7","javascript:DrillDown('../pages/AffCertRD.aspx?1=1&amp;id="&amp;AB314&amp;"')",IF(TRIM(AD314)="8","javascript:DrillDown('../pages/AffCertLocalProgram.aspx?1=1&amp;id="&amp;AB314&amp;"')",""))))),""),AF314)</f>
        <v/>
      </c>
      <c r="K314" s="25" t="s">
        <v>70</v>
      </c>
      <c r="L314" s="22">
        <v>1101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85</v>
      </c>
      <c r="S314" s="22">
        <v>0</v>
      </c>
      <c r="T314" s="22">
        <v>0</v>
      </c>
      <c r="U314" s="22">
        <v>0</v>
      </c>
      <c r="V314" s="14">
        <v>51860</v>
      </c>
      <c r="W314" s="8" t="s">
        <v>614</v>
      </c>
      <c r="X314" s="7">
        <v>3530</v>
      </c>
      <c r="Y314" s="8" t="s">
        <v>63</v>
      </c>
      <c r="Z314" s="35"/>
      <c r="AA314" s="35" t="s">
        <v>43</v>
      </c>
      <c r="AB314" s="9"/>
      <c r="AC314" s="10" t="s">
        <v>70</v>
      </c>
      <c r="AD314" s="10"/>
      <c r="AE314" s="10"/>
      <c r="AF314" s="10" t="str">
        <f>IF(AE314&gt;0,AC314&amp;"-"&amp;AE314,AC314)</f>
        <v/>
      </c>
      <c r="AG314" s="10">
        <v>1256</v>
      </c>
      <c r="AH314" s="10" t="s">
        <v>68</v>
      </c>
      <c r="AI314" s="6">
        <v>1030</v>
      </c>
      <c r="AJ314" s="6">
        <v>1101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6">
        <v>85</v>
      </c>
      <c r="AQ314" s="6">
        <v>0</v>
      </c>
      <c r="AR314" s="6">
        <v>0</v>
      </c>
      <c r="AS314" s="6">
        <v>0</v>
      </c>
      <c r="AT314" s="29" t="str">
        <f>IF(LEN(B314)=0,"",1)</f>
        <v/>
      </c>
      <c r="AU314" t="s">
        <v>60</v>
      </c>
    </row>
    <row r="315" spans="1:47" ht="12.75">
      <c r="A315" s="30" t="str">
        <f>HYPERLINK(IF($AV$1="SCREEN","javascript:DrillDown('../pages/CommonProperty.aspx?1=1&amp;PropertyId="&amp;AG315&amp;"')",""),B315)</f>
        <v/>
      </c>
      <c r="B315" s="20"/>
      <c r="C315" s="21" t="str">
        <f>HYPERLINK(IF($AV$1="SCREEN","javascript:DrillDown('../pages/UnitSwitch.aspx?1=1&amp;UnitId="&amp;V315&amp;"')",""),W315)</f>
        <v xml:space="preserve">20-275  </v>
      </c>
      <c r="D315" s="21" t="str">
        <f>HYPERLINK(IF($AV$1="SCREEN","javascript:DrillDown('../pages/CommonUnitType.aspx?1=1&amp;UnitTypeId="&amp;X315&amp;"')",""),Y315)</f>
        <v xml:space="preserve">at-2-tc </v>
      </c>
      <c r="E315" s="22">
        <v>746</v>
      </c>
      <c r="F315" s="23">
        <v>1</v>
      </c>
      <c r="G315" s="32" t="str">
        <f>HYPERLINK(IF(OR(TRIM(AA315)="VACANT",$AV$1="EXCEL"),"","javascript:DrillDown('../pages/TenantSwitch.aspx?1=1&amp;TenantId="&amp;Z315&amp;"')"),AA315)</f>
        <v>Barrett, Timothy</v>
      </c>
      <c r="H315" s="24" t="s">
        <v>71</v>
      </c>
      <c r="I315" s="24" t="s">
        <v>70</v>
      </c>
      <c r="J315" s="23" t="str">
        <f>HYPERLINK(IF($AV$1="SCREEN",IF(TRIM(AD315)="1","javascript:DrillDown('../pages/AffCert50059.aspx?1=1&amp;id="&amp;AB315&amp;"')",IF(TRIM(AD315)="2","javascript:DrillDown('../pages/AffCertTaxCredit.aspx?1=1&amp;id="&amp;AB315&amp;"')",IF(TRIM(AD315)="6","javascript:DrillDown('../pages/AffCertHOME.aspx?1=1&amp;id="&amp;AB315&amp;"')",IF(TRIM(AD315)="7","javascript:DrillDown('../pages/AffCertRD.aspx?1=1&amp;id="&amp;AB315&amp;"')",IF(TRIM(AD315)="8","javascript:DrillDown('../pages/AffCertLocalProgram.aspx?1=1&amp;id="&amp;AB315&amp;"')",""))))),""),AF315)</f>
        <v>MI</v>
      </c>
      <c r="K315" s="25" t="s">
        <v>615</v>
      </c>
      <c r="L315" s="22">
        <v>1101</v>
      </c>
      <c r="M315" s="22">
        <v>988</v>
      </c>
      <c r="N315" s="22">
        <v>0</v>
      </c>
      <c r="O315" s="22">
        <v>0</v>
      </c>
      <c r="P315" s="22">
        <v>0</v>
      </c>
      <c r="Q315" s="22">
        <v>988</v>
      </c>
      <c r="R315" s="22">
        <v>0</v>
      </c>
      <c r="S315" s="22">
        <v>0</v>
      </c>
      <c r="T315" s="22">
        <v>988</v>
      </c>
      <c r="U315" s="22">
        <v>0</v>
      </c>
      <c r="V315" s="14">
        <v>51861</v>
      </c>
      <c r="W315" s="8" t="s">
        <v>616</v>
      </c>
      <c r="X315" s="7">
        <v>3530</v>
      </c>
      <c r="Y315" s="8" t="s">
        <v>63</v>
      </c>
      <c r="Z315" s="35">
        <v>163631</v>
      </c>
      <c r="AA315" s="35" t="s">
        <v>617</v>
      </c>
      <c r="AB315" s="9">
        <v>554678</v>
      </c>
      <c r="AC315" s="10" t="s">
        <v>39</v>
      </c>
      <c r="AD315" s="10">
        <v>2</v>
      </c>
      <c r="AE315" s="10">
        <v>0</v>
      </c>
      <c r="AF315" s="10" t="str">
        <f>IF(AE315&gt;0,AC315&amp;"-"&amp;AE315,AC315)</f>
        <v>MI</v>
      </c>
      <c r="AG315" s="10">
        <v>1256</v>
      </c>
      <c r="AH315" s="10" t="s">
        <v>68</v>
      </c>
      <c r="AI315" s="6">
        <v>746</v>
      </c>
      <c r="AJ315" s="6">
        <v>1101</v>
      </c>
      <c r="AK315" s="6">
        <v>988</v>
      </c>
      <c r="AL315" s="6">
        <v>0</v>
      </c>
      <c r="AM315" s="6">
        <v>0</v>
      </c>
      <c r="AN315" s="6">
        <v>0</v>
      </c>
      <c r="AO315" s="6">
        <v>988</v>
      </c>
      <c r="AP315" s="6">
        <v>0</v>
      </c>
      <c r="AQ315" s="6">
        <v>0</v>
      </c>
      <c r="AR315" s="6">
        <v>988</v>
      </c>
      <c r="AS315" s="6">
        <v>0</v>
      </c>
      <c r="AT315" s="29" t="str">
        <f>IF(LEN(B315)=0,"",1)</f>
        <v/>
      </c>
      <c r="AU315" t="s">
        <v>60</v>
      </c>
    </row>
    <row r="316" spans="1:47" ht="12.75">
      <c r="A316" s="30" t="str">
        <f>HYPERLINK(IF($AV$1="SCREEN","javascript:DrillDown('../pages/CommonProperty.aspx?1=1&amp;PropertyId="&amp;AG316&amp;"')",""),B316)</f>
        <v/>
      </c>
      <c r="B316" s="20"/>
      <c r="C316" s="21" t="str">
        <f>HYPERLINK(IF($AV$1="SCREEN","javascript:DrillDown('../pages/UnitSwitch.aspx?1=1&amp;UnitId="&amp;V316&amp;"')",""),W316)</f>
        <v xml:space="preserve">20-276  </v>
      </c>
      <c r="D316" s="21" t="str">
        <f>HYPERLINK(IF($AV$1="SCREEN","javascript:DrillDown('../pages/CommonUnitType.aspx?1=1&amp;UnitTypeId="&amp;X316&amp;"')",""),Y316)</f>
        <v xml:space="preserve">at-1-tc </v>
      </c>
      <c r="E316" s="22">
        <v>746</v>
      </c>
      <c r="F316" s="23">
        <v>1</v>
      </c>
      <c r="G316" s="32" t="str">
        <f>HYPERLINK(IF(OR(TRIM(AA316)="VACANT",$AV$1="EXCEL"),"","javascript:DrillDown('../pages/TenantSwitch.aspx?1=1&amp;TenantId="&amp;Z316&amp;"')"),AA316)</f>
        <v>Corella, Yanelis</v>
      </c>
      <c r="H316" s="24" t="s">
        <v>71</v>
      </c>
      <c r="I316" s="24" t="s">
        <v>70</v>
      </c>
      <c r="J316" s="23" t="str">
        <f>HYPERLINK(IF($AV$1="SCREEN",IF(TRIM(AD316)="1","javascript:DrillDown('../pages/AffCert50059.aspx?1=1&amp;id="&amp;AB316&amp;"')",IF(TRIM(AD316)="2","javascript:DrillDown('../pages/AffCertTaxCredit.aspx?1=1&amp;id="&amp;AB316&amp;"')",IF(TRIM(AD316)="6","javascript:DrillDown('../pages/AffCertHOME.aspx?1=1&amp;id="&amp;AB316&amp;"')",IF(TRIM(AD316)="7","javascript:DrillDown('../pages/AffCertRD.aspx?1=1&amp;id="&amp;AB316&amp;"')",IF(TRIM(AD316)="8","javascript:DrillDown('../pages/AffCertLocalProgram.aspx?1=1&amp;id="&amp;AB316&amp;"')",""))))),""),AF316)</f>
        <v>MI</v>
      </c>
      <c r="K316" s="25" t="s">
        <v>618</v>
      </c>
      <c r="L316" s="22">
        <v>921</v>
      </c>
      <c r="M316" s="22">
        <v>921</v>
      </c>
      <c r="N316" s="22">
        <v>0</v>
      </c>
      <c r="O316" s="22">
        <v>0</v>
      </c>
      <c r="P316" s="22">
        <v>0</v>
      </c>
      <c r="Q316" s="22">
        <v>921</v>
      </c>
      <c r="R316" s="22">
        <v>0</v>
      </c>
      <c r="S316" s="22">
        <v>0</v>
      </c>
      <c r="T316" s="22">
        <v>921</v>
      </c>
      <c r="U316" s="22">
        <v>0</v>
      </c>
      <c r="V316" s="14">
        <v>51853</v>
      </c>
      <c r="W316" s="8" t="s">
        <v>619</v>
      </c>
      <c r="X316" s="7">
        <v>3529</v>
      </c>
      <c r="Y316" s="8" t="s">
        <v>59</v>
      </c>
      <c r="Z316" s="35">
        <v>163627</v>
      </c>
      <c r="AA316" s="35" t="s">
        <v>620</v>
      </c>
      <c r="AB316" s="9">
        <v>553606</v>
      </c>
      <c r="AC316" s="10" t="s">
        <v>39</v>
      </c>
      <c r="AD316" s="10">
        <v>2</v>
      </c>
      <c r="AE316" s="10">
        <v>0</v>
      </c>
      <c r="AF316" s="10" t="str">
        <f>IF(AE316&gt;0,AC316&amp;"-"&amp;AE316,AC316)</f>
        <v>MI</v>
      </c>
      <c r="AG316" s="10">
        <v>1256</v>
      </c>
      <c r="AH316" s="10" t="s">
        <v>68</v>
      </c>
      <c r="AI316" s="6">
        <v>746</v>
      </c>
      <c r="AJ316" s="6">
        <v>921</v>
      </c>
      <c r="AK316" s="6">
        <v>921</v>
      </c>
      <c r="AL316" s="6">
        <v>0</v>
      </c>
      <c r="AM316" s="6">
        <v>0</v>
      </c>
      <c r="AN316" s="6">
        <v>0</v>
      </c>
      <c r="AO316" s="6">
        <v>921</v>
      </c>
      <c r="AP316" s="6">
        <v>0</v>
      </c>
      <c r="AQ316" s="6">
        <v>0</v>
      </c>
      <c r="AR316" s="6">
        <v>921</v>
      </c>
      <c r="AS316" s="6">
        <v>0</v>
      </c>
      <c r="AT316" s="29" t="str">
        <f>IF(LEN(B316)=0,"",1)</f>
        <v/>
      </c>
      <c r="AU316" t="s">
        <v>60</v>
      </c>
    </row>
    <row r="317" spans="1:30" ht="15" customHeight="1">
      <c r="A317" s="30" t="s">
        <v>621</v>
      </c>
      <c r="B317" s="20"/>
      <c r="C317" s="20"/>
      <c r="D317" s="21"/>
      <c r="E317" s="27">
        <f>SUBTOTAL(9,E6:E316)</f>
        <v>302910</v>
      </c>
      <c r="F317" s="23"/>
      <c r="G317" s="32"/>
      <c r="H317" s="24"/>
      <c r="I317" s="24"/>
      <c r="J317" s="23"/>
      <c r="K317" s="25"/>
      <c r="L317" s="27">
        <f>SUBTOTAL(9,L6:L316)</f>
        <v>331971</v>
      </c>
      <c r="M317" s="27">
        <f>SUBTOTAL(9,M6:M316)</f>
        <v>148159</v>
      </c>
      <c r="N317" s="27">
        <f>SUBTOTAL(9,N6:N316)</f>
        <v>0</v>
      </c>
      <c r="O317" s="27">
        <f>SUBTOTAL(9,O6:O316)</f>
        <v>0</v>
      </c>
      <c r="P317" s="27">
        <f>SUBTOTAL(9,P6:P316)</f>
        <v>27609</v>
      </c>
      <c r="Q317" s="27">
        <f>SUBTOTAL(9,Q6:Q316)</f>
        <v>118458</v>
      </c>
      <c r="R317" s="27">
        <f>SUBTOTAL(9,R6:R316)</f>
        <v>16241</v>
      </c>
      <c r="S317" s="27">
        <f>SUBTOTAL(9,S6:S316)</f>
        <v>30</v>
      </c>
      <c r="T317" s="27">
        <f>SUBTOTAL(9,T6:T316)</f>
        <v>107383</v>
      </c>
      <c r="U317" s="27">
        <f>SUBTOTAL(9,U6:U316)</f>
        <v>0</v>
      </c>
      <c r="V317" s="14"/>
      <c r="W317" s="11"/>
      <c r="X317" s="7"/>
      <c r="Y317" s="11"/>
      <c r="AB317" s="12"/>
      <c r="AC317" s="13"/>
      <c r="AD317" s="13"/>
    </row>
    <row r="318" spans="1:30" ht="15" customHeight="1">
      <c r="A318" s="30"/>
      <c r="B318" s="20"/>
      <c r="C318" s="26"/>
      <c r="D318" s="21"/>
      <c r="E318" s="22"/>
      <c r="F318" s="23"/>
      <c r="G318" s="32"/>
      <c r="H318" s="24"/>
      <c r="I318" s="24"/>
      <c r="J318" s="23"/>
      <c r="K318" s="25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14"/>
      <c r="W318" s="11"/>
      <c r="X318" s="7"/>
      <c r="Y318" s="11"/>
      <c r="AB318" s="12"/>
      <c r="AC318" s="13"/>
      <c r="AD318" s="13"/>
    </row>
    <row r="319" spans="1:24" ht="15" customHeight="1">
      <c r="A319" s="38" t="str">
        <f>IF(NumberOfProperty&gt;1,"Grand Total","")</f>
        <v/>
      </c>
      <c r="B319" s="38"/>
      <c r="C319" s="38"/>
      <c r="D319" s="28"/>
      <c r="E319" s="27" t="str">
        <f>IF(NumberOfProperty&gt;1,SUM(rentrollSQFT),"")</f>
        <v/>
      </c>
      <c r="F319" s="28"/>
      <c r="G319" s="33"/>
      <c r="H319" s="25"/>
      <c r="I319" s="25"/>
      <c r="J319" s="25"/>
      <c r="K319" s="25"/>
      <c r="L319" s="27" t="str">
        <f>IF(NumberOfProperty&gt;1,SUM(rentrollMarketRent),"")</f>
        <v/>
      </c>
      <c r="M319" s="27" t="str">
        <f>IF(NumberOfProperty&gt;1,SUM(rentrollGrossRent),"")</f>
        <v/>
      </c>
      <c r="N319" s="27" t="str">
        <f>IF(NumberOfProperty&gt;1,SUM(rentrollContractRent),"")</f>
        <v/>
      </c>
      <c r="O319" s="27" t="str">
        <f>IF(NumberOfProperty&gt;1,SUM(rentrollRDBasicRent),"")</f>
        <v/>
      </c>
      <c r="P319" s="27" t="str">
        <f>IF(NumberOfProperty&gt;1,SUM(rentrollSubsidy),"")</f>
        <v/>
      </c>
      <c r="Q319" s="27" t="str">
        <f>IF(NumberOfProperty&gt;1,SUM(rentrollTenantRent),"")</f>
        <v/>
      </c>
      <c r="R319" s="27" t="str">
        <f>IF(NumberOfProperty&gt;1,SUM(rentrollUtilityAllowance),"")</f>
        <v/>
      </c>
      <c r="S319" s="27" t="str">
        <f>IF(NumberOfProperty&gt;1,SUM(rentrollOtherNonOptionalCharges),"")</f>
        <v/>
      </c>
      <c r="T319" s="27" t="str">
        <f>IF(NumberOfProperty&gt;1,SUM(rentrollTTP),"")</f>
        <v/>
      </c>
      <c r="U319" s="27" t="str">
        <f>IF(NumberOfProperty&gt;1,SUM(rentrollUtilityReimbursement),"")</f>
        <v/>
      </c>
      <c r="V319" s="15"/>
      <c r="X319" s="3"/>
    </row>
    <row r="320" spans="3:21" ht="15" customHeight="1"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</row>
  </sheetData>
  <mergeCells count="5">
    <mergeCell ref="C320:U320"/>
    <mergeCell ref="A319:C319"/>
    <mergeCell ref="A1:U1"/>
    <mergeCell ref="A2:U2"/>
    <mergeCell ref="A3:U3"/>
  </mergeCells>
  <conditionalFormatting sqref="A4:A5 A319:A1048576">
    <cfRule type="cellIs" priority="3" dxfId="0" operator="equal">
      <formula>0</formula>
    </cfRule>
  </conditionalFormatting>
  <conditionalFormatting sqref="A6:A316">
    <cfRule type="cellIs" priority="1" dxfId="0" operator="equal">
      <formula>0</formula>
    </cfRule>
  </conditionalFormatting>
  <pageMargins left="0.4" right="0.4" top="0.7" bottom="0.7" header="0.5" footer="0.5"/>
  <pageSetup fitToHeight="990" orientation="landscape" scale="60" r:id="rId1"/>
  <headerFooter alignWithMargins="0">
    <oddHeader>&amp;R&amp;B&amp;D &amp;T</oddHeader>
    <oddFooter>&amp;C&amp;B Page &amp;P of &amp;N</oddFooter>
  </headerFooter>
  <ignoredErrors>
    <ignoredError sqref="D9 F9:K9 C10:U10 C4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Suman Mehta</dc:creator>
  <cp:keywords/>
  <dc:description/>
  <cp:lastModifiedBy>Shalini Chavan</cp:lastModifiedBy>
  <cp:lastPrinted>2020-04-09T10:35:31Z</cp:lastPrinted>
  <dcterms:created xsi:type="dcterms:W3CDTF">2019-01-24T19:38:11Z</dcterms:created>
  <dcterms:modified xsi:type="dcterms:W3CDTF">2020-04-27T15:12:04Z</dcterms:modified>
  <cp:category/>
</cp:coreProperties>
</file>